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KO\Desktop\ACER2\Dlhé Klčovo\HZ\"/>
    </mc:Choice>
  </mc:AlternateContent>
  <xr:revisionPtr revIDLastSave="0" documentId="13_ncr:1_{4FDC55BA-052E-425C-B880-A651CB569641}" xr6:coauthVersionLast="46" xr6:coauthVersionMax="46" xr10:uidLastSave="{00000000-0000-0000-0000-000000000000}"/>
  <bookViews>
    <workbookView xWindow="28680" yWindow="-120" windowWidth="29040" windowHeight="15840" xr2:uid="{4C93C1F9-9480-4708-8158-13D25EACD4B0}"/>
  </bookViews>
  <sheets>
    <sheet name="Rekapitulácia" sheetId="1" r:id="rId1"/>
    <sheet name="Krycí list stavby" sheetId="2" r:id="rId2"/>
    <sheet name="SO 14327" sheetId="3" r:id="rId3"/>
    <sheet name="SO 14328" sheetId="4" r:id="rId4"/>
  </sheets>
  <definedNames>
    <definedName name="_xlnm.Print_Area" localSheetId="2">'SO 14327'!$B$2:$V$334</definedName>
    <definedName name="_xlnm.Print_Area" localSheetId="3">'SO 14328'!$B$2:$V$144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2" l="1"/>
  <c r="E18" i="2"/>
  <c r="D18" i="2"/>
  <c r="C18" i="2"/>
  <c r="F9" i="1"/>
  <c r="I15" i="2" s="1"/>
  <c r="D9" i="1"/>
  <c r="I17" i="2" s="1"/>
  <c r="E8" i="1"/>
  <c r="E7" i="1"/>
  <c r="E9" i="1" s="1"/>
  <c r="K8" i="1"/>
  <c r="H29" i="4"/>
  <c r="P29" i="4" s="1"/>
  <c r="P16" i="4"/>
  <c r="Z144" i="4"/>
  <c r="V141" i="4"/>
  <c r="K140" i="4"/>
  <c r="J140" i="4"/>
  <c r="S140" i="4"/>
  <c r="M140" i="4"/>
  <c r="I140" i="4"/>
  <c r="K139" i="4"/>
  <c r="J139" i="4"/>
  <c r="S139" i="4"/>
  <c r="L139" i="4"/>
  <c r="I139" i="4"/>
  <c r="K138" i="4"/>
  <c r="J138" i="4"/>
  <c r="S138" i="4"/>
  <c r="L138" i="4"/>
  <c r="I138" i="4"/>
  <c r="K137" i="4"/>
  <c r="J137" i="4"/>
  <c r="S137" i="4"/>
  <c r="L137" i="4"/>
  <c r="I137" i="4"/>
  <c r="K136" i="4"/>
  <c r="J136" i="4"/>
  <c r="S136" i="4"/>
  <c r="L136" i="4"/>
  <c r="I136" i="4"/>
  <c r="K135" i="4"/>
  <c r="J135" i="4"/>
  <c r="S135" i="4"/>
  <c r="L135" i="4"/>
  <c r="I135" i="4"/>
  <c r="K134" i="4"/>
  <c r="J134" i="4"/>
  <c r="S134" i="4"/>
  <c r="L134" i="4"/>
  <c r="I134" i="4"/>
  <c r="K133" i="4"/>
  <c r="J133" i="4"/>
  <c r="S133" i="4"/>
  <c r="L133" i="4"/>
  <c r="I133" i="4"/>
  <c r="K132" i="4"/>
  <c r="J132" i="4"/>
  <c r="S132" i="4"/>
  <c r="L132" i="4"/>
  <c r="I132" i="4"/>
  <c r="K131" i="4"/>
  <c r="J131" i="4"/>
  <c r="S131" i="4"/>
  <c r="L131" i="4"/>
  <c r="I131" i="4"/>
  <c r="K130" i="4"/>
  <c r="J130" i="4"/>
  <c r="S130" i="4"/>
  <c r="L130" i="4"/>
  <c r="I130" i="4"/>
  <c r="K129" i="4"/>
  <c r="J129" i="4"/>
  <c r="S129" i="4"/>
  <c r="M129" i="4"/>
  <c r="I129" i="4"/>
  <c r="K128" i="4"/>
  <c r="J128" i="4"/>
  <c r="S128" i="4"/>
  <c r="M128" i="4"/>
  <c r="I128" i="4"/>
  <c r="K127" i="4"/>
  <c r="J127" i="4"/>
  <c r="S127" i="4"/>
  <c r="M127" i="4"/>
  <c r="I127" i="4"/>
  <c r="K126" i="4"/>
  <c r="J126" i="4"/>
  <c r="S126" i="4"/>
  <c r="M126" i="4"/>
  <c r="I126" i="4"/>
  <c r="K125" i="4"/>
  <c r="J125" i="4"/>
  <c r="S125" i="4"/>
  <c r="M125" i="4"/>
  <c r="I125" i="4"/>
  <c r="K124" i="4"/>
  <c r="J124" i="4"/>
  <c r="S124" i="4"/>
  <c r="M124" i="4"/>
  <c r="I124" i="4"/>
  <c r="K123" i="4"/>
  <c r="J123" i="4"/>
  <c r="S123" i="4"/>
  <c r="M123" i="4"/>
  <c r="I123" i="4"/>
  <c r="K122" i="4"/>
  <c r="J122" i="4"/>
  <c r="S122" i="4"/>
  <c r="M122" i="4"/>
  <c r="I122" i="4"/>
  <c r="K121" i="4"/>
  <c r="J121" i="4"/>
  <c r="S121" i="4"/>
  <c r="M121" i="4"/>
  <c r="I121" i="4"/>
  <c r="K120" i="4"/>
  <c r="J120" i="4"/>
  <c r="S120" i="4"/>
  <c r="M120" i="4"/>
  <c r="I120" i="4"/>
  <c r="K119" i="4"/>
  <c r="J119" i="4"/>
  <c r="S119" i="4"/>
  <c r="M119" i="4"/>
  <c r="I119" i="4"/>
  <c r="K118" i="4"/>
  <c r="J118" i="4"/>
  <c r="S118" i="4"/>
  <c r="M118" i="4"/>
  <c r="I118" i="4"/>
  <c r="K117" i="4"/>
  <c r="J117" i="4"/>
  <c r="S117" i="4"/>
  <c r="M117" i="4"/>
  <c r="I117" i="4"/>
  <c r="K116" i="4"/>
  <c r="J116" i="4"/>
  <c r="S116" i="4"/>
  <c r="M116" i="4"/>
  <c r="I116" i="4"/>
  <c r="K115" i="4"/>
  <c r="J115" i="4"/>
  <c r="S115" i="4"/>
  <c r="L115" i="4"/>
  <c r="I115" i="4"/>
  <c r="K114" i="4"/>
  <c r="J114" i="4"/>
  <c r="S114" i="4"/>
  <c r="L114" i="4"/>
  <c r="I114" i="4"/>
  <c r="K113" i="4"/>
  <c r="J113" i="4"/>
  <c r="S113" i="4"/>
  <c r="M113" i="4"/>
  <c r="I113" i="4"/>
  <c r="K112" i="4"/>
  <c r="J112" i="4"/>
  <c r="S112" i="4"/>
  <c r="L112" i="4"/>
  <c r="I112" i="4"/>
  <c r="K111" i="4"/>
  <c r="J111" i="4"/>
  <c r="S111" i="4"/>
  <c r="L111" i="4"/>
  <c r="I111" i="4"/>
  <c r="K110" i="4"/>
  <c r="J110" i="4"/>
  <c r="S110" i="4"/>
  <c r="L110" i="4"/>
  <c r="I110" i="4"/>
  <c r="K109" i="4"/>
  <c r="J109" i="4"/>
  <c r="S109" i="4"/>
  <c r="L109" i="4"/>
  <c r="I109" i="4"/>
  <c r="K108" i="4"/>
  <c r="J108" i="4"/>
  <c r="S108" i="4"/>
  <c r="L108" i="4"/>
  <c r="I108" i="4"/>
  <c r="K107" i="4"/>
  <c r="J107" i="4"/>
  <c r="S107" i="4"/>
  <c r="L107" i="4"/>
  <c r="I107" i="4"/>
  <c r="K106" i="4"/>
  <c r="J106" i="4"/>
  <c r="S106" i="4"/>
  <c r="L106" i="4"/>
  <c r="I106" i="4"/>
  <c r="K105" i="4"/>
  <c r="J105" i="4"/>
  <c r="S105" i="4"/>
  <c r="L105" i="4"/>
  <c r="I105" i="4"/>
  <c r="K104" i="4"/>
  <c r="J104" i="4"/>
  <c r="S104" i="4"/>
  <c r="L104" i="4"/>
  <c r="I104" i="4"/>
  <c r="K103" i="4"/>
  <c r="J103" i="4"/>
  <c r="S103" i="4"/>
  <c r="L103" i="4"/>
  <c r="I103" i="4"/>
  <c r="K102" i="4"/>
  <c r="J102" i="4"/>
  <c r="S102" i="4"/>
  <c r="L102" i="4"/>
  <c r="I102" i="4"/>
  <c r="K101" i="4"/>
  <c r="J101" i="4"/>
  <c r="S101" i="4"/>
  <c r="L101" i="4"/>
  <c r="I101" i="4"/>
  <c r="K100" i="4"/>
  <c r="J100" i="4"/>
  <c r="S100" i="4"/>
  <c r="L100" i="4"/>
  <c r="I100" i="4"/>
  <c r="K99" i="4"/>
  <c r="J99" i="4"/>
  <c r="S99" i="4"/>
  <c r="L99" i="4"/>
  <c r="I99" i="4"/>
  <c r="K98" i="4"/>
  <c r="J98" i="4"/>
  <c r="S98" i="4"/>
  <c r="L98" i="4"/>
  <c r="I98" i="4"/>
  <c r="K97" i="4"/>
  <c r="J97" i="4"/>
  <c r="S97" i="4"/>
  <c r="L97" i="4"/>
  <c r="I97" i="4"/>
  <c r="K96" i="4"/>
  <c r="J96" i="4"/>
  <c r="S96" i="4"/>
  <c r="L96" i="4"/>
  <c r="I96" i="4"/>
  <c r="K95" i="4"/>
  <c r="J95" i="4"/>
  <c r="S95" i="4"/>
  <c r="L95" i="4"/>
  <c r="I95" i="4"/>
  <c r="K94" i="4"/>
  <c r="J94" i="4"/>
  <c r="S94" i="4"/>
  <c r="L94" i="4"/>
  <c r="I94" i="4"/>
  <c r="K93" i="4"/>
  <c r="J93" i="4"/>
  <c r="S93" i="4"/>
  <c r="L93" i="4"/>
  <c r="I93" i="4"/>
  <c r="K92" i="4"/>
  <c r="J92" i="4"/>
  <c r="S92" i="4"/>
  <c r="L92" i="4"/>
  <c r="I92" i="4"/>
  <c r="K91" i="4"/>
  <c r="J91" i="4"/>
  <c r="S91" i="4"/>
  <c r="L91" i="4"/>
  <c r="I91" i="4"/>
  <c r="K90" i="4"/>
  <c r="J90" i="4"/>
  <c r="S90" i="4"/>
  <c r="L90" i="4"/>
  <c r="I90" i="4"/>
  <c r="K89" i="4"/>
  <c r="J89" i="4"/>
  <c r="S89" i="4"/>
  <c r="L89" i="4"/>
  <c r="I89" i="4"/>
  <c r="K88" i="4"/>
  <c r="J88" i="4"/>
  <c r="S88" i="4"/>
  <c r="L88" i="4"/>
  <c r="I88" i="4"/>
  <c r="K87" i="4"/>
  <c r="J87" i="4"/>
  <c r="S87" i="4"/>
  <c r="L87" i="4"/>
  <c r="I87" i="4"/>
  <c r="K86" i="4"/>
  <c r="J86" i="4"/>
  <c r="S86" i="4"/>
  <c r="L86" i="4"/>
  <c r="I86" i="4"/>
  <c r="K85" i="4"/>
  <c r="J85" i="4"/>
  <c r="S85" i="4"/>
  <c r="L85" i="4"/>
  <c r="I85" i="4"/>
  <c r="K84" i="4"/>
  <c r="J84" i="4"/>
  <c r="S84" i="4"/>
  <c r="L84" i="4"/>
  <c r="I84" i="4"/>
  <c r="K83" i="4"/>
  <c r="J83" i="4"/>
  <c r="S83" i="4"/>
  <c r="L83" i="4"/>
  <c r="I83" i="4"/>
  <c r="K82" i="4"/>
  <c r="J82" i="4"/>
  <c r="S82" i="4"/>
  <c r="L82" i="4"/>
  <c r="I82" i="4"/>
  <c r="K81" i="4"/>
  <c r="J81" i="4"/>
  <c r="S81" i="4"/>
  <c r="L81" i="4"/>
  <c r="I81" i="4"/>
  <c r="K80" i="4"/>
  <c r="J80" i="4"/>
  <c r="S80" i="4"/>
  <c r="L80" i="4"/>
  <c r="I80" i="4"/>
  <c r="K79" i="4"/>
  <c r="J79" i="4"/>
  <c r="S79" i="4"/>
  <c r="M79" i="4"/>
  <c r="I79" i="4"/>
  <c r="K78" i="4"/>
  <c r="J78" i="4"/>
  <c r="S78" i="4"/>
  <c r="M78" i="4"/>
  <c r="I78" i="4"/>
  <c r="K77" i="4"/>
  <c r="J77" i="4"/>
  <c r="S77" i="4"/>
  <c r="M77" i="4"/>
  <c r="I77" i="4"/>
  <c r="K76" i="4"/>
  <c r="K144" i="4" s="1"/>
  <c r="J76" i="4"/>
  <c r="S76" i="4"/>
  <c r="M76" i="4"/>
  <c r="I76" i="4"/>
  <c r="P19" i="4"/>
  <c r="K7" i="1"/>
  <c r="H29" i="3"/>
  <c r="P29" i="3" s="1"/>
  <c r="P16" i="3"/>
  <c r="Z334" i="3"/>
  <c r="I83" i="3"/>
  <c r="S331" i="3"/>
  <c r="H83" i="3" s="1"/>
  <c r="V331" i="3"/>
  <c r="V333" i="3" s="1"/>
  <c r="I84" i="3" s="1"/>
  <c r="L331" i="3"/>
  <c r="E83" i="3" s="1"/>
  <c r="K330" i="3"/>
  <c r="J330" i="3"/>
  <c r="S330" i="3"/>
  <c r="M330" i="3"/>
  <c r="I330" i="3"/>
  <c r="K329" i="3"/>
  <c r="J329" i="3"/>
  <c r="S329" i="3"/>
  <c r="L329" i="3"/>
  <c r="I329" i="3"/>
  <c r="K328" i="3"/>
  <c r="J328" i="3"/>
  <c r="S328" i="3"/>
  <c r="S333" i="3" s="1"/>
  <c r="H84" i="3" s="1"/>
  <c r="L328" i="3"/>
  <c r="I328" i="3"/>
  <c r="I331" i="3" s="1"/>
  <c r="G83" i="3" s="1"/>
  <c r="S322" i="3"/>
  <c r="H79" i="3" s="1"/>
  <c r="V322" i="3"/>
  <c r="I79" i="3" s="1"/>
  <c r="M322" i="3"/>
  <c r="F79" i="3" s="1"/>
  <c r="K321" i="3"/>
  <c r="J321" i="3"/>
  <c r="S321" i="3"/>
  <c r="L321" i="3"/>
  <c r="I321" i="3"/>
  <c r="K320" i="3"/>
  <c r="J320" i="3"/>
  <c r="S320" i="3"/>
  <c r="L320" i="3"/>
  <c r="I320" i="3"/>
  <c r="K319" i="3"/>
  <c r="J319" i="3"/>
  <c r="S319" i="3"/>
  <c r="L319" i="3"/>
  <c r="I319" i="3"/>
  <c r="K318" i="3"/>
  <c r="J318" i="3"/>
  <c r="S318" i="3"/>
  <c r="L318" i="3"/>
  <c r="I318" i="3"/>
  <c r="V315" i="3"/>
  <c r="I78" i="3" s="1"/>
  <c r="M315" i="3"/>
  <c r="F78" i="3" s="1"/>
  <c r="K314" i="3"/>
  <c r="J314" i="3"/>
  <c r="S314" i="3"/>
  <c r="L314" i="3"/>
  <c r="I314" i="3"/>
  <c r="K313" i="3"/>
  <c r="J313" i="3"/>
  <c r="S313" i="3"/>
  <c r="L313" i="3"/>
  <c r="I313" i="3"/>
  <c r="K312" i="3"/>
  <c r="J312" i="3"/>
  <c r="S312" i="3"/>
  <c r="L312" i="3"/>
  <c r="I312" i="3"/>
  <c r="K311" i="3"/>
  <c r="J311" i="3"/>
  <c r="S311" i="3"/>
  <c r="S315" i="3" s="1"/>
  <c r="H78" i="3" s="1"/>
  <c r="L311" i="3"/>
  <c r="I311" i="3"/>
  <c r="V308" i="3"/>
  <c r="I77" i="3" s="1"/>
  <c r="I308" i="3"/>
  <c r="G77" i="3" s="1"/>
  <c r="K307" i="3"/>
  <c r="J307" i="3"/>
  <c r="S307" i="3"/>
  <c r="M307" i="3"/>
  <c r="M308" i="3" s="1"/>
  <c r="F77" i="3" s="1"/>
  <c r="I307" i="3"/>
  <c r="K306" i="3"/>
  <c r="J306" i="3"/>
  <c r="S306" i="3"/>
  <c r="L306" i="3"/>
  <c r="L308" i="3" s="1"/>
  <c r="E77" i="3" s="1"/>
  <c r="I306" i="3"/>
  <c r="K305" i="3"/>
  <c r="J305" i="3"/>
  <c r="S305" i="3"/>
  <c r="S308" i="3" s="1"/>
  <c r="H77" i="3" s="1"/>
  <c r="L305" i="3"/>
  <c r="I305" i="3"/>
  <c r="I76" i="3"/>
  <c r="S302" i="3"/>
  <c r="H76" i="3" s="1"/>
  <c r="V302" i="3"/>
  <c r="K301" i="3"/>
  <c r="J301" i="3"/>
  <c r="S301" i="3"/>
  <c r="L301" i="3"/>
  <c r="I301" i="3"/>
  <c r="K300" i="3"/>
  <c r="J300" i="3"/>
  <c r="S300" i="3"/>
  <c r="L300" i="3"/>
  <c r="I300" i="3"/>
  <c r="K299" i="3"/>
  <c r="J299" i="3"/>
  <c r="S299" i="3"/>
  <c r="M299" i="3"/>
  <c r="M302" i="3" s="1"/>
  <c r="F76" i="3" s="1"/>
  <c r="I299" i="3"/>
  <c r="K298" i="3"/>
  <c r="J298" i="3"/>
  <c r="S298" i="3"/>
  <c r="L298" i="3"/>
  <c r="L302" i="3" s="1"/>
  <c r="E76" i="3" s="1"/>
  <c r="I298" i="3"/>
  <c r="V295" i="3"/>
  <c r="I75" i="3" s="1"/>
  <c r="K294" i="3"/>
  <c r="J294" i="3"/>
  <c r="S294" i="3"/>
  <c r="M294" i="3"/>
  <c r="M295" i="3" s="1"/>
  <c r="F75" i="3" s="1"/>
  <c r="I294" i="3"/>
  <c r="K293" i="3"/>
  <c r="J293" i="3"/>
  <c r="S293" i="3"/>
  <c r="L293" i="3"/>
  <c r="I293" i="3"/>
  <c r="I295" i="3" s="1"/>
  <c r="G75" i="3" s="1"/>
  <c r="K292" i="3"/>
  <c r="J292" i="3"/>
  <c r="S292" i="3"/>
  <c r="S295" i="3" s="1"/>
  <c r="H75" i="3" s="1"/>
  <c r="L292" i="3"/>
  <c r="L295" i="3" s="1"/>
  <c r="E75" i="3" s="1"/>
  <c r="I292" i="3"/>
  <c r="V289" i="3"/>
  <c r="I74" i="3" s="1"/>
  <c r="K288" i="3"/>
  <c r="J288" i="3"/>
  <c r="S288" i="3"/>
  <c r="M288" i="3"/>
  <c r="I288" i="3"/>
  <c r="K287" i="3"/>
  <c r="J287" i="3"/>
  <c r="S287" i="3"/>
  <c r="L287" i="3"/>
  <c r="I287" i="3"/>
  <c r="K286" i="3"/>
  <c r="J286" i="3"/>
  <c r="S286" i="3"/>
  <c r="L286" i="3"/>
  <c r="I286" i="3"/>
  <c r="K285" i="3"/>
  <c r="J285" i="3"/>
  <c r="S285" i="3"/>
  <c r="L285" i="3"/>
  <c r="L289" i="3" s="1"/>
  <c r="E74" i="3" s="1"/>
  <c r="I285" i="3"/>
  <c r="I289" i="3" s="1"/>
  <c r="G74" i="3" s="1"/>
  <c r="K284" i="3"/>
  <c r="J284" i="3"/>
  <c r="S284" i="3"/>
  <c r="M284" i="3"/>
  <c r="I284" i="3"/>
  <c r="K283" i="3"/>
  <c r="J283" i="3"/>
  <c r="S283" i="3"/>
  <c r="S289" i="3" s="1"/>
  <c r="H74" i="3" s="1"/>
  <c r="M283" i="3"/>
  <c r="I283" i="3"/>
  <c r="V280" i="3"/>
  <c r="I73" i="3" s="1"/>
  <c r="M280" i="3"/>
  <c r="F73" i="3" s="1"/>
  <c r="K279" i="3"/>
  <c r="J279" i="3"/>
  <c r="S279" i="3"/>
  <c r="L279" i="3"/>
  <c r="I279" i="3"/>
  <c r="K278" i="3"/>
  <c r="J278" i="3"/>
  <c r="S278" i="3"/>
  <c r="S280" i="3" s="1"/>
  <c r="H73" i="3" s="1"/>
  <c r="L278" i="3"/>
  <c r="L280" i="3" s="1"/>
  <c r="E73" i="3" s="1"/>
  <c r="I278" i="3"/>
  <c r="I280" i="3" s="1"/>
  <c r="G73" i="3" s="1"/>
  <c r="V275" i="3"/>
  <c r="I72" i="3" s="1"/>
  <c r="K274" i="3"/>
  <c r="J274" i="3"/>
  <c r="S274" i="3"/>
  <c r="L274" i="3"/>
  <c r="I274" i="3"/>
  <c r="K273" i="3"/>
  <c r="J273" i="3"/>
  <c r="S273" i="3"/>
  <c r="L273" i="3"/>
  <c r="I273" i="3"/>
  <c r="K272" i="3"/>
  <c r="J272" i="3"/>
  <c r="S272" i="3"/>
  <c r="L272" i="3"/>
  <c r="I272" i="3"/>
  <c r="K271" i="3"/>
  <c r="J271" i="3"/>
  <c r="S271" i="3"/>
  <c r="L271" i="3"/>
  <c r="I271" i="3"/>
  <c r="K270" i="3"/>
  <c r="J270" i="3"/>
  <c r="S270" i="3"/>
  <c r="L270" i="3"/>
  <c r="I270" i="3"/>
  <c r="K269" i="3"/>
  <c r="J269" i="3"/>
  <c r="S269" i="3"/>
  <c r="S275" i="3" s="1"/>
  <c r="H72" i="3" s="1"/>
  <c r="L269" i="3"/>
  <c r="I269" i="3"/>
  <c r="K268" i="3"/>
  <c r="J268" i="3"/>
  <c r="S268" i="3"/>
  <c r="M268" i="3"/>
  <c r="M275" i="3" s="1"/>
  <c r="F72" i="3" s="1"/>
  <c r="I268" i="3"/>
  <c r="I71" i="3"/>
  <c r="V265" i="3"/>
  <c r="K264" i="3"/>
  <c r="J264" i="3"/>
  <c r="S264" i="3"/>
  <c r="M264" i="3"/>
  <c r="I264" i="3"/>
  <c r="K263" i="3"/>
  <c r="J263" i="3"/>
  <c r="S263" i="3"/>
  <c r="L263" i="3"/>
  <c r="I263" i="3"/>
  <c r="K262" i="3"/>
  <c r="J262" i="3"/>
  <c r="S262" i="3"/>
  <c r="M262" i="3"/>
  <c r="M265" i="3" s="1"/>
  <c r="F71" i="3" s="1"/>
  <c r="I262" i="3"/>
  <c r="K261" i="3"/>
  <c r="J261" i="3"/>
  <c r="S261" i="3"/>
  <c r="M261" i="3"/>
  <c r="I261" i="3"/>
  <c r="K260" i="3"/>
  <c r="J260" i="3"/>
  <c r="S260" i="3"/>
  <c r="L260" i="3"/>
  <c r="I260" i="3"/>
  <c r="K259" i="3"/>
  <c r="J259" i="3"/>
  <c r="S259" i="3"/>
  <c r="S265" i="3" s="1"/>
  <c r="H71" i="3" s="1"/>
  <c r="L259" i="3"/>
  <c r="I259" i="3"/>
  <c r="K258" i="3"/>
  <c r="J258" i="3"/>
  <c r="S258" i="3"/>
  <c r="L258" i="3"/>
  <c r="I258" i="3"/>
  <c r="K257" i="3"/>
  <c r="J257" i="3"/>
  <c r="S257" i="3"/>
  <c r="L257" i="3"/>
  <c r="I257" i="3"/>
  <c r="F70" i="3"/>
  <c r="V254" i="3"/>
  <c r="I70" i="3" s="1"/>
  <c r="M254" i="3"/>
  <c r="K253" i="3"/>
  <c r="J253" i="3"/>
  <c r="S253" i="3"/>
  <c r="L253" i="3"/>
  <c r="I253" i="3"/>
  <c r="K252" i="3"/>
  <c r="J252" i="3"/>
  <c r="S252" i="3"/>
  <c r="L252" i="3"/>
  <c r="I252" i="3"/>
  <c r="K251" i="3"/>
  <c r="J251" i="3"/>
  <c r="S251" i="3"/>
  <c r="L251" i="3"/>
  <c r="I251" i="3"/>
  <c r="K250" i="3"/>
  <c r="J250" i="3"/>
  <c r="V250" i="3"/>
  <c r="S250" i="3"/>
  <c r="L250" i="3"/>
  <c r="I250" i="3"/>
  <c r="K249" i="3"/>
  <c r="J249" i="3"/>
  <c r="S249" i="3"/>
  <c r="L249" i="3"/>
  <c r="I249" i="3"/>
  <c r="K248" i="3"/>
  <c r="J248" i="3"/>
  <c r="S248" i="3"/>
  <c r="L248" i="3"/>
  <c r="I248" i="3"/>
  <c r="K247" i="3"/>
  <c r="J247" i="3"/>
  <c r="S247" i="3"/>
  <c r="S254" i="3" s="1"/>
  <c r="H70" i="3" s="1"/>
  <c r="L247" i="3"/>
  <c r="I247" i="3"/>
  <c r="K246" i="3"/>
  <c r="J246" i="3"/>
  <c r="V246" i="3"/>
  <c r="S246" i="3"/>
  <c r="L246" i="3"/>
  <c r="I246" i="3"/>
  <c r="K242" i="3"/>
  <c r="J242" i="3"/>
  <c r="V242" i="3"/>
  <c r="S242" i="3"/>
  <c r="L242" i="3"/>
  <c r="I242" i="3"/>
  <c r="K241" i="3"/>
  <c r="J241" i="3"/>
  <c r="S241" i="3"/>
  <c r="M241" i="3"/>
  <c r="I241" i="3"/>
  <c r="K240" i="3"/>
  <c r="J240" i="3"/>
  <c r="S240" i="3"/>
  <c r="L240" i="3"/>
  <c r="I240" i="3"/>
  <c r="K239" i="3"/>
  <c r="J239" i="3"/>
  <c r="S239" i="3"/>
  <c r="M239" i="3"/>
  <c r="I239" i="3"/>
  <c r="K238" i="3"/>
  <c r="J238" i="3"/>
  <c r="S238" i="3"/>
  <c r="L238" i="3"/>
  <c r="I238" i="3"/>
  <c r="K237" i="3"/>
  <c r="J237" i="3"/>
  <c r="S237" i="3"/>
  <c r="L237" i="3"/>
  <c r="I237" i="3"/>
  <c r="K236" i="3"/>
  <c r="J236" i="3"/>
  <c r="S236" i="3"/>
  <c r="M236" i="3"/>
  <c r="I236" i="3"/>
  <c r="K235" i="3"/>
  <c r="J235" i="3"/>
  <c r="S235" i="3"/>
  <c r="M235" i="3"/>
  <c r="I235" i="3"/>
  <c r="K234" i="3"/>
  <c r="J234" i="3"/>
  <c r="S234" i="3"/>
  <c r="M234" i="3"/>
  <c r="I234" i="3"/>
  <c r="K233" i="3"/>
  <c r="J233" i="3"/>
  <c r="S233" i="3"/>
  <c r="M233" i="3"/>
  <c r="I233" i="3"/>
  <c r="K232" i="3"/>
  <c r="J232" i="3"/>
  <c r="S232" i="3"/>
  <c r="L232" i="3"/>
  <c r="I232" i="3"/>
  <c r="K231" i="3"/>
  <c r="J231" i="3"/>
  <c r="S231" i="3"/>
  <c r="M231" i="3"/>
  <c r="I231" i="3"/>
  <c r="K230" i="3"/>
  <c r="J230" i="3"/>
  <c r="S230" i="3"/>
  <c r="L230" i="3"/>
  <c r="I230" i="3"/>
  <c r="K229" i="3"/>
  <c r="J229" i="3"/>
  <c r="S229" i="3"/>
  <c r="M229" i="3"/>
  <c r="I229" i="3"/>
  <c r="K228" i="3"/>
  <c r="J228" i="3"/>
  <c r="S228" i="3"/>
  <c r="L228" i="3"/>
  <c r="I228" i="3"/>
  <c r="K227" i="3"/>
  <c r="J227" i="3"/>
  <c r="S227" i="3"/>
  <c r="M227" i="3"/>
  <c r="I227" i="3"/>
  <c r="K226" i="3"/>
  <c r="J226" i="3"/>
  <c r="S226" i="3"/>
  <c r="L226" i="3"/>
  <c r="I226" i="3"/>
  <c r="K225" i="3"/>
  <c r="J225" i="3"/>
  <c r="S225" i="3"/>
  <c r="L225" i="3"/>
  <c r="I225" i="3"/>
  <c r="K224" i="3"/>
  <c r="J224" i="3"/>
  <c r="S224" i="3"/>
  <c r="L224" i="3"/>
  <c r="I224" i="3"/>
  <c r="K223" i="3"/>
  <c r="J223" i="3"/>
  <c r="S223" i="3"/>
  <c r="L223" i="3"/>
  <c r="I223" i="3"/>
  <c r="K222" i="3"/>
  <c r="J222" i="3"/>
  <c r="V222" i="3"/>
  <c r="S222" i="3"/>
  <c r="L222" i="3"/>
  <c r="I222" i="3"/>
  <c r="K221" i="3"/>
  <c r="J221" i="3"/>
  <c r="S221" i="3"/>
  <c r="L221" i="3"/>
  <c r="I221" i="3"/>
  <c r="K220" i="3"/>
  <c r="J220" i="3"/>
  <c r="V220" i="3"/>
  <c r="S220" i="3"/>
  <c r="L220" i="3"/>
  <c r="I220" i="3"/>
  <c r="K219" i="3"/>
  <c r="J219" i="3"/>
  <c r="V219" i="3"/>
  <c r="S219" i="3"/>
  <c r="L219" i="3"/>
  <c r="I219" i="3"/>
  <c r="K218" i="3"/>
  <c r="J218" i="3"/>
  <c r="V218" i="3"/>
  <c r="V243" i="3" s="1"/>
  <c r="I69" i="3" s="1"/>
  <c r="S218" i="3"/>
  <c r="S243" i="3" s="1"/>
  <c r="H69" i="3" s="1"/>
  <c r="L218" i="3"/>
  <c r="I218" i="3"/>
  <c r="V215" i="3"/>
  <c r="I68" i="3" s="1"/>
  <c r="K214" i="3"/>
  <c r="J214" i="3"/>
  <c r="S214" i="3"/>
  <c r="M214" i="3"/>
  <c r="I214" i="3"/>
  <c r="K213" i="3"/>
  <c r="J213" i="3"/>
  <c r="S213" i="3"/>
  <c r="M213" i="3"/>
  <c r="I213" i="3"/>
  <c r="K212" i="3"/>
  <c r="J212" i="3"/>
  <c r="S212" i="3"/>
  <c r="L212" i="3"/>
  <c r="I212" i="3"/>
  <c r="K211" i="3"/>
  <c r="J211" i="3"/>
  <c r="S211" i="3"/>
  <c r="L211" i="3"/>
  <c r="I211" i="3"/>
  <c r="K210" i="3"/>
  <c r="J210" i="3"/>
  <c r="S210" i="3"/>
  <c r="L210" i="3"/>
  <c r="I210" i="3"/>
  <c r="K209" i="3"/>
  <c r="J209" i="3"/>
  <c r="S209" i="3"/>
  <c r="L209" i="3"/>
  <c r="I209" i="3"/>
  <c r="K208" i="3"/>
  <c r="J208" i="3"/>
  <c r="S208" i="3"/>
  <c r="L208" i="3"/>
  <c r="I208" i="3"/>
  <c r="K207" i="3"/>
  <c r="J207" i="3"/>
  <c r="S207" i="3"/>
  <c r="L207" i="3"/>
  <c r="I207" i="3"/>
  <c r="K206" i="3"/>
  <c r="J206" i="3"/>
  <c r="S206" i="3"/>
  <c r="L206" i="3"/>
  <c r="I206" i="3"/>
  <c r="K205" i="3"/>
  <c r="J205" i="3"/>
  <c r="S205" i="3"/>
  <c r="L205" i="3"/>
  <c r="I205" i="3"/>
  <c r="K204" i="3"/>
  <c r="J204" i="3"/>
  <c r="S204" i="3"/>
  <c r="S215" i="3" s="1"/>
  <c r="H68" i="3" s="1"/>
  <c r="L204" i="3"/>
  <c r="I204" i="3"/>
  <c r="V201" i="3"/>
  <c r="I67" i="3" s="1"/>
  <c r="M201" i="3"/>
  <c r="F67" i="3" s="1"/>
  <c r="K200" i="3"/>
  <c r="J200" i="3"/>
  <c r="S200" i="3"/>
  <c r="L200" i="3"/>
  <c r="I200" i="3"/>
  <c r="K199" i="3"/>
  <c r="J199" i="3"/>
  <c r="S199" i="3"/>
  <c r="L199" i="3"/>
  <c r="I199" i="3"/>
  <c r="K198" i="3"/>
  <c r="J198" i="3"/>
  <c r="S198" i="3"/>
  <c r="L198" i="3"/>
  <c r="I198" i="3"/>
  <c r="K197" i="3"/>
  <c r="J197" i="3"/>
  <c r="S197" i="3"/>
  <c r="L197" i="3"/>
  <c r="I197" i="3"/>
  <c r="K196" i="3"/>
  <c r="J196" i="3"/>
  <c r="S196" i="3"/>
  <c r="L196" i="3"/>
  <c r="I196" i="3"/>
  <c r="K195" i="3"/>
  <c r="J195" i="3"/>
  <c r="S195" i="3"/>
  <c r="S201" i="3" s="1"/>
  <c r="H67" i="3" s="1"/>
  <c r="L195" i="3"/>
  <c r="I195" i="3"/>
  <c r="K194" i="3"/>
  <c r="J194" i="3"/>
  <c r="S194" i="3"/>
  <c r="L194" i="3"/>
  <c r="I194" i="3"/>
  <c r="K193" i="3"/>
  <c r="J193" i="3"/>
  <c r="S193" i="3"/>
  <c r="L193" i="3"/>
  <c r="I193" i="3"/>
  <c r="K192" i="3"/>
  <c r="J192" i="3"/>
  <c r="S192" i="3"/>
  <c r="L192" i="3"/>
  <c r="I192" i="3"/>
  <c r="K191" i="3"/>
  <c r="J191" i="3"/>
  <c r="S191" i="3"/>
  <c r="L191" i="3"/>
  <c r="I191" i="3"/>
  <c r="K190" i="3"/>
  <c r="J190" i="3"/>
  <c r="S190" i="3"/>
  <c r="L190" i="3"/>
  <c r="I190" i="3"/>
  <c r="K189" i="3"/>
  <c r="J189" i="3"/>
  <c r="S189" i="3"/>
  <c r="L189" i="3"/>
  <c r="I189" i="3"/>
  <c r="V186" i="3"/>
  <c r="I66" i="3" s="1"/>
  <c r="K185" i="3"/>
  <c r="J185" i="3"/>
  <c r="S185" i="3"/>
  <c r="M185" i="3"/>
  <c r="I185" i="3"/>
  <c r="K184" i="3"/>
  <c r="J184" i="3"/>
  <c r="S184" i="3"/>
  <c r="M184" i="3"/>
  <c r="M186" i="3" s="1"/>
  <c r="F66" i="3" s="1"/>
  <c r="I184" i="3"/>
  <c r="K183" i="3"/>
  <c r="J183" i="3"/>
  <c r="S183" i="3"/>
  <c r="L183" i="3"/>
  <c r="I183" i="3"/>
  <c r="K182" i="3"/>
  <c r="J182" i="3"/>
  <c r="S182" i="3"/>
  <c r="L182" i="3"/>
  <c r="L186" i="3" s="1"/>
  <c r="E66" i="3" s="1"/>
  <c r="I182" i="3"/>
  <c r="K181" i="3"/>
  <c r="J181" i="3"/>
  <c r="S181" i="3"/>
  <c r="S186" i="3" s="1"/>
  <c r="H66" i="3" s="1"/>
  <c r="L181" i="3"/>
  <c r="I181" i="3"/>
  <c r="V178" i="3"/>
  <c r="I65" i="3" s="1"/>
  <c r="K177" i="3"/>
  <c r="J177" i="3"/>
  <c r="S177" i="3"/>
  <c r="L177" i="3"/>
  <c r="I177" i="3"/>
  <c r="K176" i="3"/>
  <c r="J176" i="3"/>
  <c r="S176" i="3"/>
  <c r="L176" i="3"/>
  <c r="I176" i="3"/>
  <c r="K175" i="3"/>
  <c r="J175" i="3"/>
  <c r="S175" i="3"/>
  <c r="M175" i="3"/>
  <c r="I175" i="3"/>
  <c r="I178" i="3" s="1"/>
  <c r="G65" i="3" s="1"/>
  <c r="K174" i="3"/>
  <c r="J174" i="3"/>
  <c r="S174" i="3"/>
  <c r="M174" i="3"/>
  <c r="I174" i="3"/>
  <c r="K173" i="3"/>
  <c r="J173" i="3"/>
  <c r="S173" i="3"/>
  <c r="L173" i="3"/>
  <c r="I173" i="3"/>
  <c r="K172" i="3"/>
  <c r="J172" i="3"/>
  <c r="S172" i="3"/>
  <c r="S178" i="3" s="1"/>
  <c r="H65" i="3" s="1"/>
  <c r="L172" i="3"/>
  <c r="I172" i="3"/>
  <c r="V166" i="3"/>
  <c r="I61" i="3" s="1"/>
  <c r="M166" i="3"/>
  <c r="F61" i="3" s="1"/>
  <c r="K165" i="3"/>
  <c r="J165" i="3"/>
  <c r="S165" i="3"/>
  <c r="S166" i="3" s="1"/>
  <c r="H61" i="3" s="1"/>
  <c r="L165" i="3"/>
  <c r="L166" i="3" s="1"/>
  <c r="E61" i="3" s="1"/>
  <c r="I165" i="3"/>
  <c r="I166" i="3" s="1"/>
  <c r="G61" i="3" s="1"/>
  <c r="F60" i="3"/>
  <c r="M162" i="3"/>
  <c r="K161" i="3"/>
  <c r="J161" i="3"/>
  <c r="S161" i="3"/>
  <c r="L161" i="3"/>
  <c r="I161" i="3"/>
  <c r="K160" i="3"/>
  <c r="J160" i="3"/>
  <c r="S160" i="3"/>
  <c r="L160" i="3"/>
  <c r="I160" i="3"/>
  <c r="K159" i="3"/>
  <c r="J159" i="3"/>
  <c r="S159" i="3"/>
  <c r="L159" i="3"/>
  <c r="I159" i="3"/>
  <c r="K158" i="3"/>
  <c r="J158" i="3"/>
  <c r="S158" i="3"/>
  <c r="L158" i="3"/>
  <c r="I158" i="3"/>
  <c r="K157" i="3"/>
  <c r="J157" i="3"/>
  <c r="S157" i="3"/>
  <c r="L157" i="3"/>
  <c r="I157" i="3"/>
  <c r="K156" i="3"/>
  <c r="J156" i="3"/>
  <c r="S156" i="3"/>
  <c r="L156" i="3"/>
  <c r="I156" i="3"/>
  <c r="K155" i="3"/>
  <c r="J155" i="3"/>
  <c r="S155" i="3"/>
  <c r="L155" i="3"/>
  <c r="I155" i="3"/>
  <c r="K154" i="3"/>
  <c r="J154" i="3"/>
  <c r="S154" i="3"/>
  <c r="L154" i="3"/>
  <c r="I154" i="3"/>
  <c r="K153" i="3"/>
  <c r="J153" i="3"/>
  <c r="S153" i="3"/>
  <c r="L153" i="3"/>
  <c r="I153" i="3"/>
  <c r="K152" i="3"/>
  <c r="J152" i="3"/>
  <c r="V152" i="3"/>
  <c r="S152" i="3"/>
  <c r="L152" i="3"/>
  <c r="I152" i="3"/>
  <c r="K151" i="3"/>
  <c r="J151" i="3"/>
  <c r="V151" i="3"/>
  <c r="S151" i="3"/>
  <c r="L151" i="3"/>
  <c r="I151" i="3"/>
  <c r="K150" i="3"/>
  <c r="J150" i="3"/>
  <c r="V150" i="3"/>
  <c r="S150" i="3"/>
  <c r="L150" i="3"/>
  <c r="I150" i="3"/>
  <c r="K149" i="3"/>
  <c r="J149" i="3"/>
  <c r="V149" i="3"/>
  <c r="S149" i="3"/>
  <c r="L149" i="3"/>
  <c r="I149" i="3"/>
  <c r="K148" i="3"/>
  <c r="J148" i="3"/>
  <c r="S148" i="3"/>
  <c r="L148" i="3"/>
  <c r="I148" i="3"/>
  <c r="K147" i="3"/>
  <c r="J147" i="3"/>
  <c r="V147" i="3"/>
  <c r="S147" i="3"/>
  <c r="L147" i="3"/>
  <c r="I147" i="3"/>
  <c r="K146" i="3"/>
  <c r="J146" i="3"/>
  <c r="V146" i="3"/>
  <c r="S146" i="3"/>
  <c r="L146" i="3"/>
  <c r="I146" i="3"/>
  <c r="K145" i="3"/>
  <c r="J145" i="3"/>
  <c r="V145" i="3"/>
  <c r="S145" i="3"/>
  <c r="L145" i="3"/>
  <c r="I145" i="3"/>
  <c r="K144" i="3"/>
  <c r="J144" i="3"/>
  <c r="V144" i="3"/>
  <c r="V162" i="3" s="1"/>
  <c r="I60" i="3" s="1"/>
  <c r="S144" i="3"/>
  <c r="S162" i="3" s="1"/>
  <c r="H60" i="3" s="1"/>
  <c r="L144" i="3"/>
  <c r="I144" i="3"/>
  <c r="V141" i="3"/>
  <c r="I59" i="3" s="1"/>
  <c r="K140" i="3"/>
  <c r="J140" i="3"/>
  <c r="S140" i="3"/>
  <c r="M140" i="3"/>
  <c r="I140" i="3"/>
  <c r="K139" i="3"/>
  <c r="J139" i="3"/>
  <c r="S139" i="3"/>
  <c r="L139" i="3"/>
  <c r="I139" i="3"/>
  <c r="K138" i="3"/>
  <c r="J138" i="3"/>
  <c r="S138" i="3"/>
  <c r="M138" i="3"/>
  <c r="I138" i="3"/>
  <c r="K137" i="3"/>
  <c r="J137" i="3"/>
  <c r="S137" i="3"/>
  <c r="L137" i="3"/>
  <c r="I137" i="3"/>
  <c r="K136" i="3"/>
  <c r="J136" i="3"/>
  <c r="S136" i="3"/>
  <c r="L136" i="3"/>
  <c r="I136" i="3"/>
  <c r="K135" i="3"/>
  <c r="J135" i="3"/>
  <c r="S135" i="3"/>
  <c r="L135" i="3"/>
  <c r="I135" i="3"/>
  <c r="K134" i="3"/>
  <c r="J134" i="3"/>
  <c r="S134" i="3"/>
  <c r="L134" i="3"/>
  <c r="I134" i="3"/>
  <c r="K133" i="3"/>
  <c r="J133" i="3"/>
  <c r="S133" i="3"/>
  <c r="L133" i="3"/>
  <c r="I133" i="3"/>
  <c r="K132" i="3"/>
  <c r="J132" i="3"/>
  <c r="S132" i="3"/>
  <c r="L132" i="3"/>
  <c r="I132" i="3"/>
  <c r="K131" i="3"/>
  <c r="J131" i="3"/>
  <c r="S131" i="3"/>
  <c r="L131" i="3"/>
  <c r="I131" i="3"/>
  <c r="K130" i="3"/>
  <c r="J130" i="3"/>
  <c r="S130" i="3"/>
  <c r="L130" i="3"/>
  <c r="I130" i="3"/>
  <c r="K129" i="3"/>
  <c r="J129" i="3"/>
  <c r="S129" i="3"/>
  <c r="L129" i="3"/>
  <c r="I129" i="3"/>
  <c r="K128" i="3"/>
  <c r="J128" i="3"/>
  <c r="S128" i="3"/>
  <c r="L128" i="3"/>
  <c r="I128" i="3"/>
  <c r="K127" i="3"/>
  <c r="J127" i="3"/>
  <c r="S127" i="3"/>
  <c r="L127" i="3"/>
  <c r="I127" i="3"/>
  <c r="K126" i="3"/>
  <c r="J126" i="3"/>
  <c r="S126" i="3"/>
  <c r="S141" i="3" s="1"/>
  <c r="H59" i="3" s="1"/>
  <c r="L126" i="3"/>
  <c r="I126" i="3"/>
  <c r="I141" i="3" s="1"/>
  <c r="G59" i="3" s="1"/>
  <c r="V123" i="3"/>
  <c r="I58" i="3" s="1"/>
  <c r="M123" i="3"/>
  <c r="F58" i="3" s="1"/>
  <c r="K122" i="3"/>
  <c r="J122" i="3"/>
  <c r="S122" i="3"/>
  <c r="S123" i="3" s="1"/>
  <c r="H58" i="3" s="1"/>
  <c r="L122" i="3"/>
  <c r="L123" i="3" s="1"/>
  <c r="E58" i="3" s="1"/>
  <c r="I122" i="3"/>
  <c r="I123" i="3" s="1"/>
  <c r="G58" i="3" s="1"/>
  <c r="I57" i="3"/>
  <c r="F57" i="3"/>
  <c r="V119" i="3"/>
  <c r="M119" i="3"/>
  <c r="K118" i="3"/>
  <c r="J118" i="3"/>
  <c r="S118" i="3"/>
  <c r="L118" i="3"/>
  <c r="I118" i="3"/>
  <c r="K117" i="3"/>
  <c r="J117" i="3"/>
  <c r="S117" i="3"/>
  <c r="L117" i="3"/>
  <c r="I117" i="3"/>
  <c r="K116" i="3"/>
  <c r="J116" i="3"/>
  <c r="S116" i="3"/>
  <c r="L116" i="3"/>
  <c r="I116" i="3"/>
  <c r="K115" i="3"/>
  <c r="J115" i="3"/>
  <c r="S115" i="3"/>
  <c r="S119" i="3" s="1"/>
  <c r="H57" i="3" s="1"/>
  <c r="L115" i="3"/>
  <c r="L119" i="3" s="1"/>
  <c r="E57" i="3" s="1"/>
  <c r="I115" i="3"/>
  <c r="V112" i="3"/>
  <c r="K111" i="3"/>
  <c r="J111" i="3"/>
  <c r="S111" i="3"/>
  <c r="L111" i="3"/>
  <c r="I111" i="3"/>
  <c r="K110" i="3"/>
  <c r="J110" i="3"/>
  <c r="S110" i="3"/>
  <c r="L110" i="3"/>
  <c r="I110" i="3"/>
  <c r="K109" i="3"/>
  <c r="J109" i="3"/>
  <c r="S109" i="3"/>
  <c r="L109" i="3"/>
  <c r="I109" i="3"/>
  <c r="K108" i="3"/>
  <c r="J108" i="3"/>
  <c r="S108" i="3"/>
  <c r="M108" i="3"/>
  <c r="I108" i="3"/>
  <c r="K107" i="3"/>
  <c r="J107" i="3"/>
  <c r="S107" i="3"/>
  <c r="L107" i="3"/>
  <c r="I107" i="3"/>
  <c r="K106" i="3"/>
  <c r="J106" i="3"/>
  <c r="S106" i="3"/>
  <c r="S112" i="3" s="1"/>
  <c r="H56" i="3" s="1"/>
  <c r="M106" i="3"/>
  <c r="M112" i="3" s="1"/>
  <c r="F56" i="3" s="1"/>
  <c r="I106" i="3"/>
  <c r="K105" i="3"/>
  <c r="J105" i="3"/>
  <c r="S105" i="3"/>
  <c r="L105" i="3"/>
  <c r="I105" i="3"/>
  <c r="K104" i="3"/>
  <c r="K334" i="3" s="1"/>
  <c r="J104" i="3"/>
  <c r="S104" i="3"/>
  <c r="L104" i="3"/>
  <c r="I104" i="3"/>
  <c r="K103" i="3"/>
  <c r="J103" i="3"/>
  <c r="S103" i="3"/>
  <c r="L103" i="3"/>
  <c r="I103" i="3"/>
  <c r="I112" i="3" s="1"/>
  <c r="G56" i="3" s="1"/>
  <c r="P19" i="3"/>
  <c r="I141" i="4" l="1"/>
  <c r="G56" i="4" s="1"/>
  <c r="I265" i="3"/>
  <c r="G71" i="3" s="1"/>
  <c r="L275" i="3"/>
  <c r="E72" i="3" s="1"/>
  <c r="I302" i="3"/>
  <c r="G76" i="3" s="1"/>
  <c r="I322" i="3"/>
  <c r="G79" i="3" s="1"/>
  <c r="L333" i="3"/>
  <c r="E84" i="3" s="1"/>
  <c r="C17" i="3" s="1"/>
  <c r="I215" i="3"/>
  <c r="G68" i="3" s="1"/>
  <c r="L265" i="3"/>
  <c r="E71" i="3" s="1"/>
  <c r="L322" i="3"/>
  <c r="E79" i="3" s="1"/>
  <c r="L215" i="3"/>
  <c r="E68" i="3" s="1"/>
  <c r="L243" i="3"/>
  <c r="E69" i="3" s="1"/>
  <c r="I162" i="3"/>
  <c r="G60" i="3" s="1"/>
  <c r="M178" i="3"/>
  <c r="F65" i="3" s="1"/>
  <c r="I254" i="3"/>
  <c r="G70" i="3" s="1"/>
  <c r="L112" i="3"/>
  <c r="E56" i="3" s="1"/>
  <c r="I186" i="3"/>
  <c r="G66" i="3" s="1"/>
  <c r="I275" i="3"/>
  <c r="G72" i="3" s="1"/>
  <c r="I315" i="3"/>
  <c r="G78" i="3" s="1"/>
  <c r="I201" i="3"/>
  <c r="G67" i="3" s="1"/>
  <c r="L315" i="3"/>
  <c r="E78" i="3" s="1"/>
  <c r="M141" i="3"/>
  <c r="F59" i="3" s="1"/>
  <c r="L201" i="3"/>
  <c r="E67" i="3" s="1"/>
  <c r="M215" i="3"/>
  <c r="F68" i="3" s="1"/>
  <c r="L254" i="3"/>
  <c r="E70" i="3" s="1"/>
  <c r="I119" i="3"/>
  <c r="G57" i="3" s="1"/>
  <c r="L141" i="3"/>
  <c r="E59" i="3" s="1"/>
  <c r="I243" i="3"/>
  <c r="G69" i="3" s="1"/>
  <c r="M243" i="3"/>
  <c r="F69" i="3" s="1"/>
  <c r="M289" i="3"/>
  <c r="F74" i="3" s="1"/>
  <c r="L162" i="3"/>
  <c r="E60" i="3" s="1"/>
  <c r="I19" i="2"/>
  <c r="L141" i="4"/>
  <c r="E56" i="4" s="1"/>
  <c r="I56" i="4"/>
  <c r="M141" i="4"/>
  <c r="F56" i="4" s="1"/>
  <c r="S141" i="4"/>
  <c r="H56" i="4" s="1"/>
  <c r="S143" i="4"/>
  <c r="H57" i="4" s="1"/>
  <c r="V143" i="4"/>
  <c r="I57" i="4" s="1"/>
  <c r="S168" i="3"/>
  <c r="H62" i="3" s="1"/>
  <c r="V334" i="3"/>
  <c r="I86" i="3" s="1"/>
  <c r="V324" i="3"/>
  <c r="I80" i="3" s="1"/>
  <c r="M331" i="3"/>
  <c r="F83" i="3" s="1"/>
  <c r="I333" i="3"/>
  <c r="G84" i="3" s="1"/>
  <c r="E17" i="3" s="1"/>
  <c r="S324" i="3"/>
  <c r="H80" i="3" s="1"/>
  <c r="L178" i="3"/>
  <c r="E65" i="3" s="1"/>
  <c r="M324" i="3"/>
  <c r="F80" i="3" s="1"/>
  <c r="D16" i="3" s="1"/>
  <c r="D16" i="2" s="1"/>
  <c r="I56" i="3"/>
  <c r="M168" i="3"/>
  <c r="F62" i="3" s="1"/>
  <c r="D15" i="3" s="1"/>
  <c r="D15" i="2" s="1"/>
  <c r="V168" i="3"/>
  <c r="I62" i="3" s="1"/>
  <c r="S334" i="3"/>
  <c r="H86" i="3" s="1"/>
  <c r="I143" i="4" l="1"/>
  <c r="G57" i="4" s="1"/>
  <c r="E17" i="4" s="1"/>
  <c r="E22" i="4" s="1"/>
  <c r="M333" i="3"/>
  <c r="F84" i="3" s="1"/>
  <c r="D17" i="3" s="1"/>
  <c r="L168" i="3"/>
  <c r="E62" i="3" s="1"/>
  <c r="C15" i="3" s="1"/>
  <c r="C15" i="2" s="1"/>
  <c r="I168" i="3"/>
  <c r="G62" i="3" s="1"/>
  <c r="E15" i="3" s="1"/>
  <c r="I324" i="3"/>
  <c r="G80" i="3" s="1"/>
  <c r="E16" i="3" s="1"/>
  <c r="E16" i="2" s="1"/>
  <c r="P21" i="4"/>
  <c r="V144" i="4"/>
  <c r="I59" i="4" s="1"/>
  <c r="E19" i="4"/>
  <c r="M143" i="4"/>
  <c r="F57" i="4" s="1"/>
  <c r="D17" i="4" s="1"/>
  <c r="P23" i="4"/>
  <c r="S144" i="4"/>
  <c r="H59" i="4" s="1"/>
  <c r="L143" i="4"/>
  <c r="E57" i="4" s="1"/>
  <c r="C17" i="4" s="1"/>
  <c r="C17" i="2" s="1"/>
  <c r="M334" i="3"/>
  <c r="F86" i="3" s="1"/>
  <c r="L324" i="3"/>
  <c r="E23" i="3"/>
  <c r="E22" i="3"/>
  <c r="L144" i="4" l="1"/>
  <c r="E59" i="4" s="1"/>
  <c r="E22" i="2"/>
  <c r="P22" i="4"/>
  <c r="D17" i="2"/>
  <c r="E21" i="4"/>
  <c r="P25" i="4" s="1"/>
  <c r="E17" i="2"/>
  <c r="E23" i="4"/>
  <c r="E23" i="2" s="1"/>
  <c r="I144" i="4"/>
  <c r="I334" i="3"/>
  <c r="E19" i="3"/>
  <c r="E15" i="2"/>
  <c r="P23" i="3"/>
  <c r="I23" i="2" s="1"/>
  <c r="P21" i="3"/>
  <c r="I21" i="2" s="1"/>
  <c r="P22" i="3"/>
  <c r="I22" i="2" s="1"/>
  <c r="E21" i="3"/>
  <c r="M144" i="4"/>
  <c r="F59" i="4" s="1"/>
  <c r="E80" i="3"/>
  <c r="C16" i="3" s="1"/>
  <c r="C16" i="2" s="1"/>
  <c r="L334" i="3"/>
  <c r="E86" i="3" s="1"/>
  <c r="P27" i="4" l="1"/>
  <c r="C8" i="1"/>
  <c r="E19" i="2"/>
  <c r="G59" i="4"/>
  <c r="B8" i="1"/>
  <c r="G8" i="1" s="1"/>
  <c r="E21" i="2"/>
  <c r="I25" i="2" s="1"/>
  <c r="I27" i="2" s="1"/>
  <c r="P25" i="3"/>
  <c r="G86" i="3"/>
  <c r="B7" i="1"/>
  <c r="H28" i="4" l="1"/>
  <c r="P28" i="4" s="1"/>
  <c r="P30" i="4" s="1"/>
  <c r="P27" i="3"/>
  <c r="C7" i="1"/>
  <c r="C9" i="1" s="1"/>
  <c r="G7" i="1"/>
  <c r="G9" i="1" s="1"/>
  <c r="B9" i="1"/>
  <c r="B10" i="1" l="1"/>
  <c r="B11" i="1" s="1"/>
  <c r="H28" i="3"/>
  <c r="P28" i="3" s="1"/>
  <c r="P30" i="3" s="1"/>
  <c r="G11" i="1" l="1"/>
  <c r="H29" i="2"/>
  <c r="I29" i="2" s="1"/>
  <c r="H28" i="2"/>
  <c r="I28" i="2" s="1"/>
  <c r="G10" i="1"/>
  <c r="I30" i="2" l="1"/>
  <c r="G12" i="1"/>
</calcChain>
</file>

<file path=xl/sharedStrings.xml><?xml version="1.0" encoding="utf-8"?>
<sst xmlns="http://schemas.openxmlformats.org/spreadsheetml/2006/main" count="1006" uniqueCount="550">
  <si>
    <t>Rekapitulácia rozpočtu</t>
  </si>
  <si>
    <t>Stavba Stavebné úpravy Požiarnej zbrojnice obce Dlhé Klčovo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</si>
  <si>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</si>
  <si>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</si>
  <si>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</si>
  <si>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</si>
  <si>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</si>
  <si>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</si>
  <si>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</si>
  <si>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</si>
  <si>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Ost. náklady</t>
  </si>
  <si>
    <t>Cena</t>
  </si>
  <si>
    <t>Stavebná časť</t>
  </si>
  <si>
    <t>Elektroinštalácia</t>
  </si>
  <si>
    <t>Krycí list rozpočtu</t>
  </si>
  <si>
    <t>Objekt Stavebná časť</t>
  </si>
  <si>
    <t xml:space="preserve">Miesto:  </t>
  </si>
  <si>
    <t xml:space="preserve">Ks: </t>
  </si>
  <si>
    <t xml:space="preserve">Zákazka: </t>
  </si>
  <si>
    <t>Spracoval: Ing. Ján Halgaš</t>
  </si>
  <si>
    <t xml:space="preserve">Dňa </t>
  </si>
  <si>
    <t>19. 3. 2021</t>
  </si>
  <si>
    <t>Odberateľ: Obec Dlhé Klčovo</t>
  </si>
  <si>
    <t>Projektant: Ing. arch. Ľubomír Naňák</t>
  </si>
  <si>
    <t xml:space="preserve">Dodávateľ: </t>
  </si>
  <si>
    <t xml:space="preserve">IČO: </t>
  </si>
  <si>
    <t xml:space="preserve">DIČ: </t>
  </si>
  <si>
    <t>IČO: 31952712</t>
  </si>
  <si>
    <t xml:space="preserve">HSV </t>
  </si>
  <si>
    <t xml:space="preserve">PSV </t>
  </si>
  <si>
    <t xml:space="preserve">MONT </t>
  </si>
  <si>
    <t xml:space="preserve">VRN </t>
  </si>
  <si>
    <t>Spolu</t>
  </si>
  <si>
    <t>Ďalšie náklady</t>
  </si>
  <si>
    <t>Ostatné náklady</t>
  </si>
  <si>
    <t>Komplet. činnosť</t>
  </si>
  <si>
    <t xml:space="preserve">HZS </t>
  </si>
  <si>
    <t>Celkové náklady</t>
  </si>
  <si>
    <t>Celkové náklady bez DPH</t>
  </si>
  <si>
    <t xml:space="preserve">DPH 20% z </t>
  </si>
  <si>
    <t xml:space="preserve">DPH 0% z </t>
  </si>
  <si>
    <t>Spolu v EUR</t>
  </si>
  <si>
    <t>VRN</t>
  </si>
  <si>
    <t>Zariadenie staveniska 0%</t>
  </si>
  <si>
    <t>Územie so sťaž. podmienk. 0%</t>
  </si>
  <si>
    <t>Prevádzkové vplyvy 0%</t>
  </si>
  <si>
    <t>Mimoriadne sťaž.podmienky 0%</t>
  </si>
  <si>
    <t>Horské oblasti 0%</t>
  </si>
  <si>
    <t>Mimostavenisková doprava 0%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</si>
  <si>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</si>
  <si>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</si>
  <si>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</si>
  <si>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</si>
  <si>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</si>
  <si>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</si>
  <si>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</si>
  <si>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</si>
  <si>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</si>
  <si>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19. 3. 2021</t>
  </si>
  <si>
    <t>Prehľad rozpočtových nákladov</t>
  </si>
  <si>
    <t>Práce HSV</t>
  </si>
  <si>
    <t xml:space="preserve">   ZEMNÉ PRÁCE</t>
  </si>
  <si>
    <t xml:space="preserve">   ZVISLÉ KONŠTRUKCIE</t>
  </si>
  <si>
    <t xml:space="preserve">   VODOROVNÉ KONŠTRUKCIE</t>
  </si>
  <si>
    <t xml:space="preserve">   POVRCHOVÉ ÚPRAVY</t>
  </si>
  <si>
    <t xml:space="preserve">   OSTATNÉ PRÁCE</t>
  </si>
  <si>
    <t xml:space="preserve">   PRESUNY HMÔT</t>
  </si>
  <si>
    <t>Práce PSV</t>
  </si>
  <si>
    <t xml:space="preserve">   IZOLÁCIE PROTI VODE A VLHKOSTI</t>
  </si>
  <si>
    <t xml:space="preserve">   IZOLÁCIE TEPELNÉ BEŽNÝCH STAVEBNÝCH KONŠTRUKCIÍ</t>
  </si>
  <si>
    <t xml:space="preserve">   ZTI - VNÚTORNA KANALIZÁCIA</t>
  </si>
  <si>
    <t xml:space="preserve">   ZTI - VNÚTORNÝ VODOVOD</t>
  </si>
  <si>
    <t xml:space="preserve">   ZTI - ZARIAĎOVACIE PREDMETY</t>
  </si>
  <si>
    <t xml:space="preserve">   ÚSTREDNÉ VYKUROVANIE - ROZVOD POTRUBIA</t>
  </si>
  <si>
    <t xml:space="preserve">   ÚSTREDNÉ VYKUROVANIE - ARMATÚRY</t>
  </si>
  <si>
    <t xml:space="preserve">   ÚSTREDNÉ VYKUROVANIE - VYKUROVACIE TELESÁ</t>
  </si>
  <si>
    <t xml:space="preserve">   DREVOSTAVBY</t>
  </si>
  <si>
    <t xml:space="preserve">   KONŠTRUKCIE STOLÁRSKE</t>
  </si>
  <si>
    <t xml:space="preserve">   KOVOVÉ DOPLNKOVÉ KONŠTRUKCIE</t>
  </si>
  <si>
    <t xml:space="preserve">   PODLAHY A DLAŽBY KERAMICKÉ</t>
  </si>
  <si>
    <t xml:space="preserve">   OBKLADY KERAMICKÉ</t>
  </si>
  <si>
    <t xml:space="preserve">   NÁTERY</t>
  </si>
  <si>
    <t xml:space="preserve">   MAĽBY</t>
  </si>
  <si>
    <t>Montážne práce</t>
  </si>
  <si>
    <t xml:space="preserve">   M-21 ELEKTROMONTÁŽE</t>
  </si>
  <si>
    <t>Celkom v EUR</t>
  </si>
  <si>
    <t>Rozpočet</t>
  </si>
  <si>
    <t>Por.č.</t>
  </si>
  <si>
    <t>Kód položky</t>
  </si>
  <si>
    <t xml:space="preserve">                                             Názov</t>
  </si>
  <si>
    <t>Mj</t>
  </si>
  <si>
    <t>Množstvo</t>
  </si>
  <si>
    <t>Cena/Mj</t>
  </si>
  <si>
    <t>Cena celkom</t>
  </si>
  <si>
    <t>Hmotnosť/Mj</t>
  </si>
  <si>
    <t>Hmotnosť</t>
  </si>
  <si>
    <t>Suť</t>
  </si>
  <si>
    <t xml:space="preserve">Spracoval: </t>
  </si>
  <si>
    <t>Ing. Ján Halgaš</t>
  </si>
  <si>
    <t xml:space="preserve">Dátum: </t>
  </si>
  <si>
    <t>Zákazka Stavebné úpravy Požiarnej zbrojnice obce Dlhé Klčovo</t>
  </si>
  <si>
    <t>139811101</t>
  </si>
  <si>
    <t>Výkop v uzavretých priestoroch s naložením výkopu na dopravný prostriedok v hornine 5 až 7</t>
  </si>
  <si>
    <t>m3</t>
  </si>
  <si>
    <t>162201151</t>
  </si>
  <si>
    <t>Vodorovné premiestnenie výkopku z horniny 5-7 do 20m</t>
  </si>
  <si>
    <t>174101102</t>
  </si>
  <si>
    <t>Zásyp sypaninou v uzavretých priestoroch s urovnaním povrchu zásypu</t>
  </si>
  <si>
    <t>583372130</t>
  </si>
  <si>
    <t>Štrkopiesok / A3 / frakcia 0-32  tr. Z</t>
  </si>
  <si>
    <t>M3</t>
  </si>
  <si>
    <t>175101101</t>
  </si>
  <si>
    <t>Obsyp potrubia sypaninou z vhodných hornín 1 až 4 bez prehodenia sypaniny</t>
  </si>
  <si>
    <t>583343210</t>
  </si>
  <si>
    <t>Piesok na obsyp</t>
  </si>
  <si>
    <t>167101151</t>
  </si>
  <si>
    <t>Nakladanie neuľahnutého výkopku z hornín tr.5-7 do 100 m3</t>
  </si>
  <si>
    <t>171201101</t>
  </si>
  <si>
    <t>Uloženie sypaniny do násypov s rozprestretím sypaniny vo vrstvách a s hrubým urovnaním nezhutnených</t>
  </si>
  <si>
    <t>162301152</t>
  </si>
  <si>
    <t>Vodorovné premiestnenie výkopku tr.5-7 do 1000 m</t>
  </si>
  <si>
    <t>317165303</t>
  </si>
  <si>
    <t>Nenosný preklad YTONGalebo ekvivalent   šírky 150 mm, výšky 249 mm, dĺžky 1250 mm</t>
  </si>
  <si>
    <t>kus</t>
  </si>
  <si>
    <t>310239411</t>
  </si>
  <si>
    <t>Zamurovanie otvoru s plochou do 4m2 v murive nadzáklad. tehlami</t>
  </si>
  <si>
    <t>349231811</t>
  </si>
  <si>
    <t>Primurovka ostenia s ozubom z tehál vo vybúraných otvoroch nad 80 do 150 mm</t>
  </si>
  <si>
    <t>m2</t>
  </si>
  <si>
    <t>311272100</t>
  </si>
  <si>
    <t>Murivo nosné z tvárnic YTONG na  tenkovrst.maltu YTONG alebo ekvivalent hr.180 mm</t>
  </si>
  <si>
    <t xml:space="preserve">M3   </t>
  </si>
  <si>
    <t>451573111</t>
  </si>
  <si>
    <t>Lôžko pod potrubie, stoky a drobné objekty, v otvorenom výkope z piesku a štrkopiesku do 63 mm</t>
  </si>
  <si>
    <t>612467211</t>
  </si>
  <si>
    <t xml:space="preserve">Vnútorný sanačný systém stien , sanačná omietka hrubá pre systém </t>
  </si>
  <si>
    <t>612411121</t>
  </si>
  <si>
    <t>Cementovanie (náterom) mliekom z bežného šedého cementu  vnútorných stien</t>
  </si>
  <si>
    <t>612421615</t>
  </si>
  <si>
    <t>Vnútorná omietka vápenná alebo vápennocementová v podlaží a v schodisku hrubá zatretá hr. 30 mm</t>
  </si>
  <si>
    <t>612481119</t>
  </si>
  <si>
    <t>Potiahnutie vnútorných alebo vonkajších stien a ostatných plôch sklotextílnou mriežkou do lepidla</t>
  </si>
  <si>
    <t>612465144</t>
  </si>
  <si>
    <t>Vnútorná omietka stien štuková BAUMIT, strojné miešanie, ručné nanášanie, Baumit Vonkajšia štuková omietka (Baumit FeinPutz aussen) alebo ekvivalent  hr. 4 mm</t>
  </si>
  <si>
    <t>612451111</t>
  </si>
  <si>
    <t>Vnútorná cementová omietka v podlaží a v schodisku muriva tehlového hrubá zatretá</t>
  </si>
  <si>
    <t>631312141</t>
  </si>
  <si>
    <t>Doplnenie existujúcich mazanín prostým betónom (s dodaním hmôt) bez poteru rýh v mazaninách</t>
  </si>
  <si>
    <t>622421151</t>
  </si>
  <si>
    <t>Vonkajšia omietka vápenná stien škrabaná v stupni zložitosti 1-2</t>
  </si>
  <si>
    <t>632451033</t>
  </si>
  <si>
    <t>Vyrovnávací poter stropov MC 15 hr 40 mm</t>
  </si>
  <si>
    <t>632451236</t>
  </si>
  <si>
    <t>Poter pieskovocementový 400 kg/m3,hladený oceľovým hladidlom,hr.nad 40 do 50 mm</t>
  </si>
  <si>
    <t>631322711</t>
  </si>
  <si>
    <t>Drátkobetón hrúbky od 50 mm do 100 mm  s vyspadovaním</t>
  </si>
  <si>
    <t>642944121</t>
  </si>
  <si>
    <t>Osadenie oceľ.dverných zárubní lisov.alebo z uhol.s vybet.prahu,dodatočne,s plochou do 2,5 m2</t>
  </si>
  <si>
    <t>5533198500</t>
  </si>
  <si>
    <t xml:space="preserve">Zárubňa oceľová CGU 80x197 cm </t>
  </si>
  <si>
    <t>642945111</t>
  </si>
  <si>
    <t>Osadenie oceľ.zárubní protipož. dverí s obetónov. jednokrídlové do 2,5 m2</t>
  </si>
  <si>
    <t>553330030</t>
  </si>
  <si>
    <t>Oceľová zárubeň EW-C30/D3 pre požiarne jednokrídlové dvere 800x1970 mm</t>
  </si>
  <si>
    <t>971033351</t>
  </si>
  <si>
    <t>Vybúranie otvoru v murive tehl., pórob.  plochy do 0,09 m2 hr.do 450 mm -0,080 t</t>
  </si>
  <si>
    <t>962086121</t>
  </si>
  <si>
    <t>Búranie muriva priečok z plynosilikátu a siporexu hr. do 300mm -0,150 t</t>
  </si>
  <si>
    <t>965081412</t>
  </si>
  <si>
    <t>Búranie dlažieb, z xylolitu liateho, bez podkladania mazaniny -0,039 t</t>
  </si>
  <si>
    <t>978011191</t>
  </si>
  <si>
    <t>Otlčenie omietok vnútorných vápenných alebo vápennocementových v rozsahu do 100 % -0,050 t</t>
  </si>
  <si>
    <t>968061125</t>
  </si>
  <si>
    <t>Vyvesenie alebo zavesenie dreveného alebo kov.dverného krídla do 2 m2</t>
  </si>
  <si>
    <t>968062455</t>
  </si>
  <si>
    <t>Vybúranie drevených a kovových dverových zárubní -0,082 t</t>
  </si>
  <si>
    <t>971038631</t>
  </si>
  <si>
    <t>Vybúranie otvorov v murive z tvárnic veľ. plochy do 4 m2 hr.do 150 mm,  -0,16500t</t>
  </si>
  <si>
    <t>965043420</t>
  </si>
  <si>
    <t>Búranie podkladov pod dlažby,liatych dlažieb a mazanín,betón s poterom,teracom hr.do 150 mm -2,200 t</t>
  </si>
  <si>
    <t>952901111</t>
  </si>
  <si>
    <t>Vyčistenie budov pri výške podlaží do 4m</t>
  </si>
  <si>
    <t>952901114</t>
  </si>
  <si>
    <t>Vyčistenie budov pri výške podlaží nad 4m</t>
  </si>
  <si>
    <t>941955004</t>
  </si>
  <si>
    <t>Lešenie ľahké pracovné pomocné, s výškou lešeňovej podlahy nad 2,50 do 3,5 m</t>
  </si>
  <si>
    <t>919736112</t>
  </si>
  <si>
    <t>Rezanie betónového krytu alebo podkladu hr. nad 100 do 150 mm</t>
  </si>
  <si>
    <t>m</t>
  </si>
  <si>
    <t>979086112</t>
  </si>
  <si>
    <t>Nakladanie alebo prekladanie na dopravný prostriedok pri vodorovnej doprave sutiny a vybúraných hmôt</t>
  </si>
  <si>
    <t>t</t>
  </si>
  <si>
    <t>979082319</t>
  </si>
  <si>
    <t>Príplatok k cenám za každých ďalších aj začatých 1000 m</t>
  </si>
  <si>
    <t>979082315</t>
  </si>
  <si>
    <t>Vodorovná doprava sutiny a vybúraných hmôt bez naloženia ale so zložením do 3000 m</t>
  </si>
  <si>
    <t>979082111</t>
  </si>
  <si>
    <t>Vnútrostavenisková doprava sutiny a vybúraných hmôt do 10 m</t>
  </si>
  <si>
    <t>SKLADKA</t>
  </si>
  <si>
    <t>Poplatok za uloženie sute na skládku</t>
  </si>
  <si>
    <t>T</t>
  </si>
  <si>
    <t>999281111</t>
  </si>
  <si>
    <t>Presun hmôt pre opravy a údržbu objektov vrátane vonkajších plášťov výšky do 25 m</t>
  </si>
  <si>
    <t>711111001</t>
  </si>
  <si>
    <t>Izolácia proti zemnej vlhkosti vodorovná penetračným náterom za studena</t>
  </si>
  <si>
    <t>711141559</t>
  </si>
  <si>
    <t>Izolácia proti zemnej vlhkosti a tlakovej vode vodorovná NAIP pritavením</t>
  </si>
  <si>
    <t>6283221000</t>
  </si>
  <si>
    <t xml:space="preserve">Pásy ťažké asfaltové Hydrobit v 60 s 35 alebo ekvivalent </t>
  </si>
  <si>
    <t>1116315000</t>
  </si>
  <si>
    <t>Lak asfaltový ALP-PENETRAL alebo ekvivalent  v sudoch</t>
  </si>
  <si>
    <t>998711101</t>
  </si>
  <si>
    <t>Presun hmôt pre izoláciu proti vode v objektoch výšky do 6 m</t>
  </si>
  <si>
    <t>711999850</t>
  </si>
  <si>
    <t>Príplatok za napojenie na existujúcu izoláciu proti vode</t>
  </si>
  <si>
    <t>713482111</t>
  </si>
  <si>
    <t>Montáž trubíc ,hr.do 10 mm,vnút.priemer do 38</t>
  </si>
  <si>
    <t>713482121</t>
  </si>
  <si>
    <t>Montáž trubíc ,hr.15-20 mm,vnút.priemer do 38</t>
  </si>
  <si>
    <t>998713101</t>
  </si>
  <si>
    <t>Presun hmôt pre izolácie tepelné v objektoch výšky do 6 m</t>
  </si>
  <si>
    <t>2837741528</t>
  </si>
  <si>
    <t>Izolácia Tubolit alebo ekvivalent hr. 5 mm do D32</t>
  </si>
  <si>
    <t>2837741529</t>
  </si>
  <si>
    <t>Izolácia Tubolit alebo ekvivalent   hr. 20 mm do D32</t>
  </si>
  <si>
    <t>721171109</t>
  </si>
  <si>
    <t>Potrubie z novodurových rúr TPD 5-177-67 odpadové hrdlové D 110x2,2</t>
  </si>
  <si>
    <t>721173205</t>
  </si>
  <si>
    <t>Potrubie z novodurových rúr TPD 5-177-67 pripájacie D 50x1,8</t>
  </si>
  <si>
    <t>721173206</t>
  </si>
  <si>
    <t>Potrubie z novodurových rúr TPD 5-177-67 pripájacie D 63x1,8</t>
  </si>
  <si>
    <t>721171111</t>
  </si>
  <si>
    <t>Potrubie z novodurových rúr TPD 5-177-67 odpadové hrdlové D 140x2,8</t>
  </si>
  <si>
    <t>721194105</t>
  </si>
  <si>
    <t>Zriadenie prípojky na potrubí vyvedenie a upevnenie odpadových výpustiek D 50x1,8</t>
  </si>
  <si>
    <t>721194109</t>
  </si>
  <si>
    <t>Zriadenie prípojky na potrubí vyvedenie a upevnenie odpadových výpustiek D 110x2,3</t>
  </si>
  <si>
    <t>721194106</t>
  </si>
  <si>
    <t>Zriadenie prípojky na potrubí vyvedenie a upevnenie odpadových výpustiek D 63x1,8</t>
  </si>
  <si>
    <t>721290111</t>
  </si>
  <si>
    <t>Ostatné - skúška tesnosti kanalizácie v objektoch vodou do DN 125</t>
  </si>
  <si>
    <t>721290123</t>
  </si>
  <si>
    <t>Ostatné - skúška tesnosti kanalizácie v objektoch dymom do DN 300</t>
  </si>
  <si>
    <t>998721101</t>
  </si>
  <si>
    <t>Presun hmôt pre vnútornú kanalizáciu v objektoch výšky do 6 m</t>
  </si>
  <si>
    <t>721140002</t>
  </si>
  <si>
    <t>Napojenie potrubia na existujúci kanalizačný rozvod, búracie práce, spätna úprava</t>
  </si>
  <si>
    <t xml:space="preserve"> kus</t>
  </si>
  <si>
    <t>721212305</t>
  </si>
  <si>
    <t>Gulička zo šedej liatiny DN 100</t>
  </si>
  <si>
    <t>722171211</t>
  </si>
  <si>
    <t>Potrubie plastové PPR D 16x2,7</t>
  </si>
  <si>
    <t>722171212</t>
  </si>
  <si>
    <t>Potrubie plastové PPR D 20x3,4</t>
  </si>
  <si>
    <t>722220111</t>
  </si>
  <si>
    <t>Montáž armatúry závitovej s jedným závitom,nástenka pre výtokový ventil G 1/2</t>
  </si>
  <si>
    <t>722220121</t>
  </si>
  <si>
    <t>Montáž armatúry závitovej s jedným závitom,nástenka pre batériu G 1/2</t>
  </si>
  <si>
    <t>pár</t>
  </si>
  <si>
    <t>722290226</t>
  </si>
  <si>
    <t>Tlaková skúška vodovodného potrubia  do DN 50</t>
  </si>
  <si>
    <t>722290234</t>
  </si>
  <si>
    <t>Prepláchnutie a dezinfekcia vodovodného potrubia do DN 80</t>
  </si>
  <si>
    <t>998722101</t>
  </si>
  <si>
    <t>Presun hmôt pre vnútorný vodovod v objektoch  výšky do 6 m</t>
  </si>
  <si>
    <t>72229905645.1</t>
  </si>
  <si>
    <t>Napojenie potrubia na existujúci rozvod vody cez spojku 25x3/4"</t>
  </si>
  <si>
    <t>722990540.1</t>
  </si>
  <si>
    <t>Napojenie potrubia na existujúci rozvod vody cez spojku 20x1/2"</t>
  </si>
  <si>
    <t>5518000183</t>
  </si>
  <si>
    <t>Nástenka pre výtokový ventil</t>
  </si>
  <si>
    <t>5518000184</t>
  </si>
  <si>
    <t>Nástenka pre batériu</t>
  </si>
  <si>
    <t>725110814</t>
  </si>
  <si>
    <t>Demontáž záchoda odsávacieho alebo kombinačného 0.0342t</t>
  </si>
  <si>
    <t>súb</t>
  </si>
  <si>
    <t>725210821</t>
  </si>
  <si>
    <t>Demontáž umývadiel alebo umývadielok bez výtokovej armatúry 0,01946 t</t>
  </si>
  <si>
    <t>725991811</t>
  </si>
  <si>
    <t>Demontáž konzoly jednoducej     0.00500 t</t>
  </si>
  <si>
    <t>725210984</t>
  </si>
  <si>
    <t>Odmontovanie rohového ventilu G 1/2</t>
  </si>
  <si>
    <t>725860811</t>
  </si>
  <si>
    <t>Demontáž zápachovej uzávierky pre zariaďovacie predmety,jednoduchá   0.00085 t</t>
  </si>
  <si>
    <t>ks</t>
  </si>
  <si>
    <t>725119305</t>
  </si>
  <si>
    <t xml:space="preserve">Montáž záchodovej misy kombinovanej </t>
  </si>
  <si>
    <t>725219401</t>
  </si>
  <si>
    <t>Montáž umývadla bez výtokovej armatúry z bieleho diturvitu na skrutky do muriva</t>
  </si>
  <si>
    <t>725819401</t>
  </si>
  <si>
    <t>Montáž ventilu rohového s pripojovacou rúrkou G 1/2</t>
  </si>
  <si>
    <t>998725101</t>
  </si>
  <si>
    <t>Presun hmôt pre zariaďovacie predmety v objektoch výšky do 6 m</t>
  </si>
  <si>
    <t>5518300008</t>
  </si>
  <si>
    <t xml:space="preserve"> Guľový rohový ventil  1/2" x 3/8 s hadičkou</t>
  </si>
  <si>
    <t>725333350</t>
  </si>
  <si>
    <t>Montáž výlevky bez výtokovej armatúry a splachovacej nádrže,liatinová</t>
  </si>
  <si>
    <t>6420137930</t>
  </si>
  <si>
    <t>Keramická výlevka</t>
  </si>
  <si>
    <t>725819201</t>
  </si>
  <si>
    <t>Montáž ventilu nástenného G 1/2</t>
  </si>
  <si>
    <t>5514014300</t>
  </si>
  <si>
    <t>Ventil výtokový G1/2 nástenný ku výlevke</t>
  </si>
  <si>
    <t>725241513</t>
  </si>
  <si>
    <t>Montáž vaničky sprchovej plastovej štvorcovej 1000x1000 mm</t>
  </si>
  <si>
    <t>5522335900</t>
  </si>
  <si>
    <t>Sanitárna keramika Sprchové vaničky plastové  100x100 (nosič, sifón) U 100x100 cm</t>
  </si>
  <si>
    <t>6420136050</t>
  </si>
  <si>
    <t>Záchodová kombi  misa s nádržkou úsporná dvojčinná armatúra do nádržky, sedátko</t>
  </si>
  <si>
    <t>6421370600</t>
  </si>
  <si>
    <t xml:space="preserve">Umývadlo </t>
  </si>
  <si>
    <t>5514513100</t>
  </si>
  <si>
    <t>Batéria sprchová páková  nástenná</t>
  </si>
  <si>
    <t>725849201</t>
  </si>
  <si>
    <t xml:space="preserve">Montáž batérie sprchovej nástennej pákovej </t>
  </si>
  <si>
    <t>725829201</t>
  </si>
  <si>
    <t>Montáž batérie umývadlovej a drezovej nástennej pákovej</t>
  </si>
  <si>
    <t>5514512300</t>
  </si>
  <si>
    <t>Batéria umývadlová nástenná páková</t>
  </si>
  <si>
    <t>725129201</t>
  </si>
  <si>
    <t>Montáž pisoárového záchodku z bieleho diturvitu bez splachovacej nádrže</t>
  </si>
  <si>
    <t>6420131810</t>
  </si>
  <si>
    <t xml:space="preserve">Sanitárna keramika   pisoár </t>
  </si>
  <si>
    <t>725820801</t>
  </si>
  <si>
    <t>Demontáž batérie nástennej do G 3/4 0,00156 t</t>
  </si>
  <si>
    <t>733110803</t>
  </si>
  <si>
    <t>Demontáž potrubia z oceľových rúrok závitových do DN 15,  -0,00100t</t>
  </si>
  <si>
    <t>733890801</t>
  </si>
  <si>
    <t>Vnútrostav. premiestnenie vybúraných hmôt rozvodov potrubia vodorovne do 100 m z obj. výš. do 6 m</t>
  </si>
  <si>
    <t>733111103</t>
  </si>
  <si>
    <t>Potrubie z rúrok závitových oceľových bezšvových bežných DN 15</t>
  </si>
  <si>
    <t>998733101</t>
  </si>
  <si>
    <t>Presun hmôt pre rozvody potrubia v objektoch výšky do 6 m</t>
  </si>
  <si>
    <t>733193810</t>
  </si>
  <si>
    <t>Rozrezanie konzoly, podpery a výložníka pre potrubie z uholníkov L do 50x50x5 mm,  -0,00200t</t>
  </si>
  <si>
    <t>733113113</t>
  </si>
  <si>
    <t>Potrubie z rúrok závitových Príplatok k cene za zhotovenie prípojky z oceľ. rúrok závitových DN 15</t>
  </si>
  <si>
    <t>733191816</t>
  </si>
  <si>
    <t>Odrezanie strmeňového držiaka do priem. 44.5 -0,00014t</t>
  </si>
  <si>
    <t>733190107</t>
  </si>
  <si>
    <t>Tlaková skúška potrubia  z oceľových rúrok závitových</t>
  </si>
  <si>
    <t>734200821</t>
  </si>
  <si>
    <t>Demontáž armatúry závitovej s dvomi závitmi do G 1/2</t>
  </si>
  <si>
    <t>735950000.1</t>
  </si>
  <si>
    <t>Príplatok za vedenie potrubia v chráničke v podlahe</t>
  </si>
  <si>
    <t>734209112</t>
  </si>
  <si>
    <t>Montáž závitovej armatúry s 2 závitmi do G 1/2</t>
  </si>
  <si>
    <t>998734101</t>
  </si>
  <si>
    <t>Presun hmôt pre armatúry v objektoch výšky do 6 m</t>
  </si>
  <si>
    <t>551730079</t>
  </si>
  <si>
    <t xml:space="preserve">Armatúry a príslušenstvo     termostatická hlavica </t>
  </si>
  <si>
    <t>KUS</t>
  </si>
  <si>
    <t>551730195</t>
  </si>
  <si>
    <t>Armatúry a príslušenstvo   termostatický ventil 1/2 priamy</t>
  </si>
  <si>
    <t>734223208</t>
  </si>
  <si>
    <t xml:space="preserve">Montáž termostatickej hlavice </t>
  </si>
  <si>
    <t>5512113200</t>
  </si>
  <si>
    <t>Ventil k armaturám pre ústredné vykurovanie radiátorový priamy, s nastaviteľnou reguláciou V 4232 1/2"</t>
  </si>
  <si>
    <t>541093515016</t>
  </si>
  <si>
    <t>Vyhrievacie oceľové  doskové teleso KORAD alebo ekvivalent  22K/22VK 2000x1200 mm</t>
  </si>
  <si>
    <t>735890801</t>
  </si>
  <si>
    <t>Vnútrostaveniskové premiestnenie vybúraných hmôt vykurovacích telies do 6m</t>
  </si>
  <si>
    <t>735159230</t>
  </si>
  <si>
    <t>Montáž vykurovacieho telesa panelového dvojradového do 1980mm</t>
  </si>
  <si>
    <t>735153300</t>
  </si>
  <si>
    <t xml:space="preserve">Príplatok k cene za odvzdušňovací ventil telies vykurovacích panelových </t>
  </si>
  <si>
    <t>998735101</t>
  </si>
  <si>
    <t>Presun hmôt pre vykurovacie telesá v objektoch výšky do 6 m</t>
  </si>
  <si>
    <t>735000912</t>
  </si>
  <si>
    <t>Vyregulovanie dvojregulačného ventilu s termostatickým ovládaním</t>
  </si>
  <si>
    <t>735158120</t>
  </si>
  <si>
    <t>Vykurovacie telesá panelové,tlaková skúška telesa vodou  dvojradového</t>
  </si>
  <si>
    <t>998763301</t>
  </si>
  <si>
    <t>Presun hmôt pre sádrokartónové konštrukcie v objektoch výšky do 7 m</t>
  </si>
  <si>
    <t>763132410</t>
  </si>
  <si>
    <t>KNAUF alebo ekvivalent   Sadrokartónový strop protipožiarny  na kovovej spodnej konštrukcii D112 bez tepelnej izolácie kotvený do ŽB stropu</t>
  </si>
  <si>
    <t>6116303020</t>
  </si>
  <si>
    <t>Dvere drevené  jednokrídlové, otváravé, plné, dýha svetlý dub, kovanie, rozmer 800x1970 mm</t>
  </si>
  <si>
    <t>6116400100</t>
  </si>
  <si>
    <t>Dvere drevené protipožiarne EW-C30/D3 jednokrídlové, otváravé, plné, so samozatváračom, svetlý dub, kovanie, rozmer 800x1970 mm</t>
  </si>
  <si>
    <t>766661413</t>
  </si>
  <si>
    <t>Montáž dverového krídla kompletiz.otváravého protipožiar.,jednokrídlových, š.do 800 mm bez priezoru</t>
  </si>
  <si>
    <t>998766101</t>
  </si>
  <si>
    <t>Presun hmot pre konštrukcie stolárske v objektoch výšky do 6 m</t>
  </si>
  <si>
    <t>766661512</t>
  </si>
  <si>
    <t>Montáž dverového krídla kompletiz.otváravého ,jednokrídlové</t>
  </si>
  <si>
    <t>6116303010</t>
  </si>
  <si>
    <t>Dvere drevené  jednokrídlové, otváravé, plné, dýha svetlý dub, kovanie, rozmer 600x1970 mm</t>
  </si>
  <si>
    <t>998767201</t>
  </si>
  <si>
    <t>Presun hmôt pre kovové stavebné doplnkové konštrukcie v objektoch výšky do 6 m</t>
  </si>
  <si>
    <t>767591221</t>
  </si>
  <si>
    <t xml:space="preserve">Montáž mriežky bez zhotovenia prestupu </t>
  </si>
  <si>
    <t>4297100815</t>
  </si>
  <si>
    <t>Mriežka D200 mm</t>
  </si>
  <si>
    <t>771577155</t>
  </si>
  <si>
    <t>Montáž podláh z dlaždíc keram.protišmyk..200 x 200 mm, škárovanie</t>
  </si>
  <si>
    <t>5976412800</t>
  </si>
  <si>
    <t>Dlaždice keramické protišmykové 200x200 mm</t>
  </si>
  <si>
    <t>771445014</t>
  </si>
  <si>
    <t>Montáž soklíkov z obkladačiek hutných,keramických do tmelu,rovné 200x100 mm,výška 100 mm</t>
  </si>
  <si>
    <t>998771101</t>
  </si>
  <si>
    <t>Presun hmôt pre podlahy z dlaždíc v objektoch výšky do 6m</t>
  </si>
  <si>
    <t>781445018</t>
  </si>
  <si>
    <t>Montáž obkladov stien z obkladačiek hutných,keramických do tmelu,veľkosť 200x200 mm</t>
  </si>
  <si>
    <t>998781101</t>
  </si>
  <si>
    <t>Presun hmôt pre obklady keramické v objektoch výšky do   6 m</t>
  </si>
  <si>
    <t>5976574000</t>
  </si>
  <si>
    <t>Obkladačky keramické glazované jednofarebné hladké B 200x200 trieda oteruvzdornosti I Ia</t>
  </si>
  <si>
    <t>783424340</t>
  </si>
  <si>
    <t>Nátery kov.potr.a armatúr syntet. do DN 50 mm farby bielej dvojnás. 1x email a základný náter</t>
  </si>
  <si>
    <t>783626020</t>
  </si>
  <si>
    <t>Nátery stolárskych výrobkov syntetické i na vzduchu schnúce  2x lakovaním</t>
  </si>
  <si>
    <t>783812110</t>
  </si>
  <si>
    <t>Nátery olejové farby bielej omietok stien dvojnás. 1x email a 2x plným tmel.</t>
  </si>
  <si>
    <t>783894612</t>
  </si>
  <si>
    <t>Náter farbami ekologickými riediteľnými vodou SADAKRINOM alebo ekvivalent  bielym pre náter sadrokartón. stropov 2x</t>
  </si>
  <si>
    <t>784411301</t>
  </si>
  <si>
    <t>Pačokovanie vápenným mliekom jednonás. s obrúsením a presadrovaním v miestnostiach výšky do 3,80 m</t>
  </si>
  <si>
    <t>784451371</t>
  </si>
  <si>
    <t>Maľby z maliarskych zmesí práškových bez pačok. jednofar. s bielym stropom dvojnás. výšky do 3,80 m</t>
  </si>
  <si>
    <t>784411302</t>
  </si>
  <si>
    <t>Pačokovanie vápenným mliekom jednonásobné so začistením, s obrúsením a presádrovaním v miestnosti výšky od 3,8 m do 5,0 m</t>
  </si>
  <si>
    <t>784451372</t>
  </si>
  <si>
    <t>Maľba dvojnásobná z maliarskych práškových zmesí tónovaná ručne nanášaná na jemnozrnný podklad v miestnosti výšky nad 3,8 m</t>
  </si>
  <si>
    <t>210290751</t>
  </si>
  <si>
    <t xml:space="preserve">Montáž motorického spotrebiča, ventilátora </t>
  </si>
  <si>
    <t>V80001V</t>
  </si>
  <si>
    <t>Elektrický ventilátor D200</t>
  </si>
  <si>
    <t>HZS001</t>
  </si>
  <si>
    <t>Revízie</t>
  </si>
  <si>
    <t>Objekt Elektroinštalácia</t>
  </si>
  <si>
    <t>MAT1</t>
  </si>
  <si>
    <t>Kábel N2XH-O 2x1,5</t>
  </si>
  <si>
    <t>MAT2</t>
  </si>
  <si>
    <t>Kábel N2XH-O 3x1,5</t>
  </si>
  <si>
    <t>MAT3</t>
  </si>
  <si>
    <t>Kábel N2XH-J 3x1,5</t>
  </si>
  <si>
    <t>MAT4</t>
  </si>
  <si>
    <t>Kábel N2XH-J 3x2,5</t>
  </si>
  <si>
    <t>210881069</t>
  </si>
  <si>
    <t>210881075</t>
  </si>
  <si>
    <t>210881076</t>
  </si>
  <si>
    <t>210881101</t>
  </si>
  <si>
    <t>Kábel N2XH-J 5x2,5</t>
  </si>
  <si>
    <t>210881102</t>
  </si>
  <si>
    <t>Kábel N2XH-J 5x4</t>
  </si>
  <si>
    <t>210881392</t>
  </si>
  <si>
    <t>Kábel NHXH-J 3x1,5</t>
  </si>
  <si>
    <t>210881056</t>
  </si>
  <si>
    <t>Vodič N2XH 6 zž</t>
  </si>
  <si>
    <t>210881125</t>
  </si>
  <si>
    <t>Dozbrojenie rozvádzača HR</t>
  </si>
  <si>
    <t>hod</t>
  </si>
  <si>
    <t>210220040</t>
  </si>
  <si>
    <t>Svorka Bernard vrátane pásika</t>
  </si>
  <si>
    <t>210201061</t>
  </si>
  <si>
    <t>Svietidlo pre LED trubice, LED trubica 1200mm 2x18W, 230V/50Hz, IP65, vrátane svetelného zdroja</t>
  </si>
  <si>
    <t>210201043</t>
  </si>
  <si>
    <t>Svietidlo pre LED trubice, LED trubica 600mm 4x10W, 230V/50Hz, IP20, vrátane svetelného zdroja</t>
  </si>
  <si>
    <t>210201001</t>
  </si>
  <si>
    <t>Svietidlo interiérové stropné, LED žiarovka 10W, 230V/50Hz, IP20, vrátane svetelného zdroja</t>
  </si>
  <si>
    <t>210201010</t>
  </si>
  <si>
    <t>Svietidlo interiérové nástenné, LED žiarovka 10W, 230V/50Hz, IP44, vrátane svetelného zdroja</t>
  </si>
  <si>
    <t>210201510</t>
  </si>
  <si>
    <t>Svietidlo núdzové LED, 230V/3,2W, 1h autonómnosť, IP44</t>
  </si>
  <si>
    <t>210201912</t>
  </si>
  <si>
    <t xml:space="preserve">Montáž svietidla interiérového na strop do 2 kg   </t>
  </si>
  <si>
    <t>210201902</t>
  </si>
  <si>
    <t xml:space="preserve">Montáž svietidla interiérového na stenu do 2 kg   </t>
  </si>
  <si>
    <t>210110041</t>
  </si>
  <si>
    <t>Jednopólový vypínač č.1 polozápustny,230V/16A, IP20</t>
  </si>
  <si>
    <t>210110045</t>
  </si>
  <si>
    <t>Striedavý spínač č.6  polozápustny,230V/16A, IP20</t>
  </si>
  <si>
    <t>210110044</t>
  </si>
  <si>
    <t>Prepínač sériový-striedavý č.5B nástenný,230V/16A, IP20</t>
  </si>
  <si>
    <t>210110021</t>
  </si>
  <si>
    <t>Jednopólový vypínač č.1 nástenný,230V/16A, IP44</t>
  </si>
  <si>
    <t>210111012</t>
  </si>
  <si>
    <t>Zásuvka polozápustná dvojnásobná,230V/16A, IP20</t>
  </si>
  <si>
    <t>210190001</t>
  </si>
  <si>
    <t>Nástena zásuvková skriňa 2x230V, 1x400/16 vrátane ističov</t>
  </si>
  <si>
    <t>210010306</t>
  </si>
  <si>
    <t>Krabica prístrojová</t>
  </si>
  <si>
    <t>210010312</t>
  </si>
  <si>
    <t>Krabica odbočná s viečkom</t>
  </si>
  <si>
    <t>210950101</t>
  </si>
  <si>
    <t>Káblový štitok</t>
  </si>
  <si>
    <t>210011302</t>
  </si>
  <si>
    <t>Hmoždinka a skrutka HM8</t>
  </si>
  <si>
    <t>210020921.1</t>
  </si>
  <si>
    <t xml:space="preserve">Material protipožirneho prestupu   </t>
  </si>
  <si>
    <t>kg</t>
  </si>
  <si>
    <t>POMPR</t>
  </si>
  <si>
    <t>Pomocné práce</t>
  </si>
  <si>
    <t>210100001</t>
  </si>
  <si>
    <t>Ukončenie vodičov v rozvádzač. vč. zapojenia a vodičovej koncovky do 2.5 mm2</t>
  </si>
  <si>
    <t>210100002</t>
  </si>
  <si>
    <t>Ukončenie vodičov v rozvádzač. vč. zapojenia a vodičovej koncovky do 6 mm2</t>
  </si>
  <si>
    <t>971052241.1</t>
  </si>
  <si>
    <t>Prieraz murivom</t>
  </si>
  <si>
    <t>711712019.1</t>
  </si>
  <si>
    <t xml:space="preserve">Sekanie drážky </t>
  </si>
  <si>
    <t>REV</t>
  </si>
  <si>
    <t xml:space="preserve">Revízia elektroinštalácie, odborné skúšky  </t>
  </si>
  <si>
    <t>kpl</t>
  </si>
  <si>
    <t>PRES</t>
  </si>
  <si>
    <t>Presun - 1 %</t>
  </si>
  <si>
    <t>%</t>
  </si>
  <si>
    <t>DOP</t>
  </si>
  <si>
    <t>Doprava - 6%</t>
  </si>
  <si>
    <t>PPV</t>
  </si>
  <si>
    <t>PPV - 6 %</t>
  </si>
  <si>
    <t>MAT5</t>
  </si>
  <si>
    <t>MAT6</t>
  </si>
  <si>
    <t>MAT7</t>
  </si>
  <si>
    <t>MAT8</t>
  </si>
  <si>
    <t>MAT9</t>
  </si>
  <si>
    <t>MAT10</t>
  </si>
  <si>
    <t>Materiál na dozbrojenie rozvádzača HR</t>
  </si>
  <si>
    <t>MAT11</t>
  </si>
  <si>
    <t>MAT12</t>
  </si>
  <si>
    <t>MAT13</t>
  </si>
  <si>
    <t>MAT14</t>
  </si>
  <si>
    <t>MAT15</t>
  </si>
  <si>
    <t>MAT16</t>
  </si>
  <si>
    <t>MAT17</t>
  </si>
  <si>
    <t>MAT18</t>
  </si>
  <si>
    <t>MAT19</t>
  </si>
  <si>
    <t>MAT20</t>
  </si>
  <si>
    <t>MAT21</t>
  </si>
  <si>
    <t>MAT22</t>
  </si>
  <si>
    <t>MAT23</t>
  </si>
  <si>
    <t>MAT24</t>
  </si>
  <si>
    <t>MAT25</t>
  </si>
  <si>
    <t>MAT26</t>
  </si>
  <si>
    <t>MAT27</t>
  </si>
  <si>
    <t>Drobný materiál</t>
  </si>
  <si>
    <t>PM</t>
  </si>
  <si>
    <t>Podružný materiál  3%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</si>
  <si>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</si>
  <si>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</si>
  <si>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</si>
  <si>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</si>
  <si>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</si>
  <si>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>Zariadenie staveniska</t>
  </si>
  <si>
    <t>Územie so sťaž. podmienk.</t>
  </si>
  <si>
    <t>Prevádzkové vplyvy</t>
  </si>
  <si>
    <t>Mimoriadne sťaž.podmienky</t>
  </si>
  <si>
    <t>Horské oblasti</t>
  </si>
  <si>
    <t>Mimostavenisková doprava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</si>
</sst>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 ###\ ##0.00"/>
    <numFmt numFmtId="165" formatCode="###\ ###\ ##0.0000"/>
    <numFmt numFmtId="166" formatCode="###\ ###\ ##0.00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20"/>
      <color rgb="FF000000"/>
      <name val="Arial CE"/>
      <charset val="238"/>
    </font>
    <font>
      <b/>
      <sz val="9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b/>
      <sz val="12"/>
      <color theme="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Arial CE"/>
      <charset val="238"/>
    </font>
    <font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sz val="8"/>
      <color rgb="FFFF0000"/>
      <name val="Arial CE"/>
      <charset val="238"/>
    </font>
    <font>
      <sz val="8"/>
      <color rgb="FFFF0000"/>
      <name val="Calibri"/>
      <family val="2"/>
      <charset val="238"/>
      <scheme val="minor"/>
    </font>
    <font>
      <sz val="8"/>
      <color rgb="FF000000"/>
      <name val="Arial CE"/>
      <charset val="238"/>
    </font>
    <font>
      <sz val="8"/>
      <color rgb="FF0000FF"/>
      <name val="Arial CE"/>
      <charset val="238"/>
    </font>
    <font>
      <sz val="8"/>
      <color rgb="FFFFFFF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AA"/>
        <bgColor indexed="64"/>
      </patternFill>
    </fill>
  </fills>
  <borders count="11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 style="thin">
        <color rgb="FF808080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/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000000"/>
      </bottom>
      <diagonal/>
    </border>
    <border>
      <left style="thin">
        <color rgb="FFFFFFFF"/>
      </left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000000"/>
      </bottom>
      <diagonal/>
    </border>
    <border>
      <left/>
      <right/>
      <top style="thin">
        <color rgb="FF80808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80808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thin">
        <color rgb="FF808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00000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 style="thin">
        <color rgb="FF808080"/>
      </right>
      <top/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/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/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000000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80808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94">
    <xf numFmtId="0" fontId="0" fillId="0" borderId="0" xfId="0"/>
    <xf numFmtId="0" fontId="1" fillId="0" borderId="0" xfId="0" applyFont="1"/>
    <xf numFmtId="0" fontId="5" fillId="0" borderId="0" xfId="0" applyFont="1"/>
    <xf numFmtId="0" fontId="1" fillId="0" borderId="1" xfId="0" applyFont="1" applyFill="1" applyBorder="1"/>
    <xf numFmtId="0" fontId="5" fillId="0" borderId="1" xfId="0" applyFont="1" applyFill="1" applyBorder="1"/>
    <xf numFmtId="0" fontId="5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/>
    <xf numFmtId="0" fontId="5" fillId="2" borderId="4" xfId="0" applyFont="1" applyFill="1" applyBorder="1" applyAlignment="1">
      <alignment horizontal="center"/>
    </xf>
    <xf numFmtId="0" fontId="6" fillId="0" borderId="0" xfId="0" applyFont="1"/>
    <xf numFmtId="0" fontId="0" fillId="0" borderId="1" xfId="0" applyFill="1" applyBorder="1"/>
    <xf numFmtId="0" fontId="1" fillId="3" borderId="1" xfId="0" applyFont="1" applyFill="1" applyBorder="1"/>
    <xf numFmtId="0" fontId="7" fillId="3" borderId="1" xfId="0" applyFont="1" applyFill="1" applyBorder="1"/>
    <xf numFmtId="164" fontId="1" fillId="0" borderId="1" xfId="0" applyNumberFormat="1" applyFont="1" applyFill="1" applyBorder="1"/>
    <xf numFmtId="0" fontId="1" fillId="0" borderId="5" xfId="0" applyFont="1" applyFill="1" applyBorder="1"/>
    <xf numFmtId="0" fontId="0" fillId="0" borderId="3" xfId="0" applyFill="1" applyBorder="1"/>
    <xf numFmtId="0" fontId="1" fillId="0" borderId="7" xfId="0" applyFont="1" applyFill="1" applyBorder="1"/>
    <xf numFmtId="0" fontId="0" fillId="0" borderId="7" xfId="0" applyFill="1" applyBorder="1"/>
    <xf numFmtId="0" fontId="1" fillId="0" borderId="8" xfId="0" applyFont="1" applyFill="1" applyBorder="1"/>
    <xf numFmtId="0" fontId="0" fillId="0" borderId="8" xfId="0" applyFill="1" applyBorder="1"/>
    <xf numFmtId="0" fontId="1" fillId="0" borderId="9" xfId="0" applyFont="1" applyFill="1" applyBorder="1"/>
    <xf numFmtId="0" fontId="0" fillId="0" borderId="9" xfId="0" applyFill="1" applyBorder="1"/>
    <xf numFmtId="0" fontId="1" fillId="0" borderId="10" xfId="0" applyFont="1" applyFill="1" applyBorder="1"/>
    <xf numFmtId="0" fontId="0" fillId="0" borderId="10" xfId="0" applyFill="1" applyBorder="1"/>
    <xf numFmtId="0" fontId="1" fillId="0" borderId="11" xfId="0" applyFont="1" applyFill="1" applyBorder="1"/>
    <xf numFmtId="0" fontId="0" fillId="0" borderId="11" xfId="0" applyFill="1" applyBorder="1"/>
    <xf numFmtId="164" fontId="1" fillId="0" borderId="3" xfId="0" applyNumberFormat="1" applyFont="1" applyFill="1" applyBorder="1"/>
    <xf numFmtId="0" fontId="1" fillId="0" borderId="12" xfId="0" applyFont="1" applyFill="1" applyBorder="1"/>
    <xf numFmtId="0" fontId="0" fillId="0" borderId="12" xfId="0" applyFill="1" applyBorder="1"/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5" xfId="0" applyFont="1" applyFill="1" applyBorder="1"/>
    <xf numFmtId="164" fontId="6" fillId="0" borderId="15" xfId="0" applyNumberFormat="1" applyFont="1" applyFill="1" applyBorder="1"/>
    <xf numFmtId="164" fontId="1" fillId="0" borderId="15" xfId="0" applyNumberFormat="1" applyFont="1" applyFill="1" applyBorder="1"/>
    <xf numFmtId="164" fontId="1" fillId="0" borderId="16" xfId="0" applyNumberFormat="1" applyFont="1" applyFill="1" applyBorder="1"/>
    <xf numFmtId="0" fontId="1" fillId="0" borderId="17" xfId="0" applyFont="1" applyFill="1" applyBorder="1"/>
    <xf numFmtId="0" fontId="1" fillId="0" borderId="6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24" xfId="0" applyFont="1" applyFill="1" applyBorder="1"/>
    <xf numFmtId="0" fontId="10" fillId="0" borderId="21" xfId="0" applyFont="1" applyFill="1" applyBorder="1"/>
    <xf numFmtId="0" fontId="6" fillId="0" borderId="11" xfId="0" applyFont="1" applyFill="1" applyBorder="1"/>
    <xf numFmtId="0" fontId="6" fillId="0" borderId="21" xfId="0" applyFont="1" applyFill="1" applyBorder="1"/>
    <xf numFmtId="0" fontId="1" fillId="0" borderId="32" xfId="0" applyFont="1" applyFill="1" applyBorder="1"/>
    <xf numFmtId="0" fontId="1" fillId="0" borderId="15" xfId="0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0" fontId="6" fillId="0" borderId="31" xfId="0" applyFont="1" applyFill="1" applyBorder="1"/>
    <xf numFmtId="0" fontId="6" fillId="0" borderId="12" xfId="0" applyFont="1" applyFill="1" applyBorder="1"/>
    <xf numFmtId="164" fontId="1" fillId="0" borderId="32" xfId="0" applyNumberFormat="1" applyFont="1" applyFill="1" applyBorder="1"/>
    <xf numFmtId="0" fontId="6" fillId="0" borderId="33" xfId="0" applyFont="1" applyFill="1" applyBorder="1"/>
    <xf numFmtId="0" fontId="13" fillId="0" borderId="0" xfId="0" applyFont="1"/>
    <xf numFmtId="0" fontId="6" fillId="0" borderId="28" xfId="0" applyFont="1" applyFill="1" applyBorder="1"/>
    <xf numFmtId="0" fontId="6" fillId="0" borderId="44" xfId="0" applyFont="1" applyFill="1" applyBorder="1"/>
    <xf numFmtId="0" fontId="6" fillId="0" borderId="45" xfId="0" applyFont="1" applyFill="1" applyBorder="1"/>
    <xf numFmtId="164" fontId="1" fillId="0" borderId="46" xfId="0" applyNumberFormat="1" applyFont="1" applyFill="1" applyBorder="1"/>
    <xf numFmtId="164" fontId="6" fillId="0" borderId="48" xfId="0" applyNumberFormat="1" applyFont="1" applyFill="1" applyBorder="1"/>
    <xf numFmtId="164" fontId="6" fillId="0" borderId="49" xfId="0" applyNumberFormat="1" applyFont="1" applyFill="1" applyBorder="1"/>
    <xf numFmtId="164" fontId="6" fillId="0" borderId="50" xfId="0" applyNumberFormat="1" applyFont="1" applyFill="1" applyBorder="1"/>
    <xf numFmtId="0" fontId="6" fillId="0" borderId="47" xfId="0" applyFont="1" applyFill="1" applyBorder="1"/>
    <xf numFmtId="0" fontId="6" fillId="0" borderId="51" xfId="0" applyFont="1" applyFill="1" applyBorder="1"/>
    <xf numFmtId="164" fontId="6" fillId="0" borderId="52" xfId="0" applyNumberFormat="1" applyFont="1" applyFill="1" applyBorder="1"/>
    <xf numFmtId="164" fontId="6" fillId="0" borderId="53" xfId="0" applyNumberFormat="1" applyFont="1" applyFill="1" applyBorder="1"/>
    <xf numFmtId="164" fontId="6" fillId="0" borderId="54" xfId="0" applyNumberFormat="1" applyFont="1" applyFill="1" applyBorder="1"/>
    <xf numFmtId="0" fontId="6" fillId="0" borderId="29" xfId="0" applyFont="1" applyFill="1" applyBorder="1"/>
    <xf numFmtId="164" fontId="6" fillId="0" borderId="0" xfId="0" applyNumberFormat="1" applyFont="1" applyFill="1" applyBorder="1"/>
    <xf numFmtId="164" fontId="6" fillId="0" borderId="55" xfId="0" applyNumberFormat="1" applyFont="1" applyFill="1" applyBorder="1"/>
    <xf numFmtId="164" fontId="5" fillId="0" borderId="55" xfId="0" applyNumberFormat="1" applyFont="1" applyFill="1" applyBorder="1"/>
    <xf numFmtId="164" fontId="6" fillId="0" borderId="43" xfId="0" applyNumberFormat="1" applyFont="1" applyFill="1" applyBorder="1"/>
    <xf numFmtId="164" fontId="6" fillId="0" borderId="56" xfId="0" applyNumberFormat="1" applyFont="1" applyFill="1" applyBorder="1"/>
    <xf numFmtId="164" fontId="1" fillId="0" borderId="56" xfId="0" applyNumberFormat="1" applyFont="1" applyFill="1" applyBorder="1"/>
    <xf numFmtId="0" fontId="1" fillId="0" borderId="57" xfId="0" applyFont="1" applyFill="1" applyBorder="1"/>
    <xf numFmtId="0" fontId="0" fillId="0" borderId="56" xfId="0" applyFill="1" applyBorder="1"/>
    <xf numFmtId="0" fontId="0" fillId="0" borderId="41" xfId="0" applyFill="1" applyBorder="1"/>
    <xf numFmtId="0" fontId="0" fillId="0" borderId="43" xfId="0" applyFill="1" applyBorder="1"/>
    <xf numFmtId="0" fontId="0" fillId="0" borderId="42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32" xfId="0" applyFill="1" applyBorder="1"/>
    <xf numFmtId="0" fontId="0" fillId="0" borderId="14" xfId="0" applyFill="1" applyBorder="1"/>
    <xf numFmtId="0" fontId="0" fillId="0" borderId="21" xfId="0" applyFill="1" applyBorder="1"/>
    <xf numFmtId="164" fontId="11" fillId="0" borderId="21" xfId="0" applyNumberFormat="1" applyFont="1" applyFill="1" applyBorder="1"/>
    <xf numFmtId="164" fontId="0" fillId="0" borderId="21" xfId="0" applyNumberFormat="1" applyFill="1" applyBorder="1"/>
    <xf numFmtId="164" fontId="12" fillId="0" borderId="21" xfId="0" applyNumberFormat="1" applyFont="1" applyFill="1" applyBorder="1"/>
    <xf numFmtId="0" fontId="0" fillId="0" borderId="22" xfId="0" applyFill="1" applyBorder="1"/>
    <xf numFmtId="164" fontId="11" fillId="0" borderId="31" xfId="0" applyNumberFormat="1" applyFont="1" applyFill="1" applyBorder="1"/>
    <xf numFmtId="0" fontId="11" fillId="0" borderId="20" xfId="0" applyFont="1" applyFill="1" applyBorder="1"/>
    <xf numFmtId="0" fontId="11" fillId="0" borderId="21" xfId="0" applyFont="1" applyFill="1" applyBorder="1"/>
    <xf numFmtId="0" fontId="0" fillId="0" borderId="62" xfId="0" applyFill="1" applyBorder="1"/>
    <xf numFmtId="164" fontId="1" fillId="0" borderId="43" xfId="0" applyNumberFormat="1" applyFont="1" applyFill="1" applyBorder="1"/>
    <xf numFmtId="164" fontId="6" fillId="0" borderId="51" xfId="0" applyNumberFormat="1" applyFont="1" applyFill="1" applyBorder="1"/>
    <xf numFmtId="164" fontId="6" fillId="0" borderId="47" xfId="0" applyNumberFormat="1" applyFont="1" applyFill="1" applyBorder="1"/>
    <xf numFmtId="164" fontId="6" fillId="0" borderId="29" xfId="0" applyNumberFormat="1" applyFont="1" applyFill="1" applyBorder="1"/>
    <xf numFmtId="164" fontId="1" fillId="0" borderId="64" xfId="0" applyNumberFormat="1" applyFont="1" applyFill="1" applyBorder="1"/>
    <xf numFmtId="164" fontId="1" fillId="0" borderId="65" xfId="0" applyNumberFormat="1" applyFont="1" applyFill="1" applyBorder="1"/>
    <xf numFmtId="0" fontId="1" fillId="0" borderId="68" xfId="0" applyFont="1" applyFill="1" applyBorder="1"/>
    <xf numFmtId="164" fontId="1" fillId="0" borderId="69" xfId="0" applyNumberFormat="1" applyFont="1" applyFill="1" applyBorder="1"/>
    <xf numFmtId="164" fontId="1" fillId="0" borderId="8" xfId="0" applyNumberFormat="1" applyFont="1" applyFill="1" applyBorder="1"/>
    <xf numFmtId="164" fontId="1" fillId="0" borderId="70" xfId="0" applyNumberFormat="1" applyFont="1" applyFill="1" applyBorder="1"/>
    <xf numFmtId="0" fontId="1" fillId="0" borderId="18" xfId="0" applyFont="1" applyFill="1" applyBorder="1"/>
    <xf numFmtId="0" fontId="1" fillId="0" borderId="69" xfId="0" applyFont="1" applyFill="1" applyBorder="1"/>
    <xf numFmtId="164" fontId="2" fillId="0" borderId="14" xfId="0" applyNumberFormat="1" applyFont="1" applyFill="1" applyBorder="1"/>
    <xf numFmtId="0" fontId="6" fillId="0" borderId="9" xfId="0" applyFont="1" applyFill="1" applyBorder="1"/>
    <xf numFmtId="164" fontId="12" fillId="0" borderId="20" xfId="0" applyNumberFormat="1" applyFont="1" applyFill="1" applyBorder="1"/>
    <xf numFmtId="164" fontId="1" fillId="0" borderId="88" xfId="0" applyNumberFormat="1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91" xfId="0" applyFont="1" applyFill="1" applyBorder="1"/>
    <xf numFmtId="0" fontId="6" fillId="0" borderId="68" xfId="0" applyFont="1" applyFill="1" applyBorder="1"/>
    <xf numFmtId="0" fontId="6" fillId="0" borderId="7" xfId="0" applyFont="1" applyFill="1" applyBorder="1"/>
    <xf numFmtId="0" fontId="0" fillId="3" borderId="3" xfId="0" applyFill="1" applyBorder="1"/>
    <xf numFmtId="0" fontId="0" fillId="0" borderId="94" xfId="0" applyFill="1" applyBorder="1"/>
    <xf numFmtId="0" fontId="13" fillId="0" borderId="94" xfId="0" applyFont="1" applyFill="1" applyBorder="1"/>
    <xf numFmtId="0" fontId="0" fillId="0" borderId="95" xfId="0" applyFill="1" applyBorder="1"/>
    <xf numFmtId="0" fontId="0" fillId="0" borderId="96" xfId="0" applyFill="1" applyBorder="1"/>
    <xf numFmtId="0" fontId="0" fillId="0" borderId="97" xfId="0" applyFill="1" applyBorder="1"/>
    <xf numFmtId="0" fontId="0" fillId="0" borderId="98" xfId="0" applyFill="1" applyBorder="1"/>
    <xf numFmtId="0" fontId="0" fillId="0" borderId="99" xfId="0" applyFill="1" applyBorder="1"/>
    <xf numFmtId="0" fontId="0" fillId="0" borderId="100" xfId="0" applyFill="1" applyBorder="1"/>
    <xf numFmtId="0" fontId="1" fillId="0" borderId="101" xfId="0" applyFont="1" applyFill="1" applyBorder="1"/>
    <xf numFmtId="0" fontId="1" fillId="0" borderId="27" xfId="0" applyFont="1" applyFill="1" applyBorder="1"/>
    <xf numFmtId="0" fontId="1" fillId="0" borderId="4" xfId="0" applyFont="1" applyFill="1" applyBorder="1"/>
    <xf numFmtId="0" fontId="0" fillId="0" borderId="4" xfId="0" applyFill="1" applyBorder="1"/>
    <xf numFmtId="0" fontId="0" fillId="0" borderId="102" xfId="0" applyFill="1" applyBorder="1"/>
    <xf numFmtId="0" fontId="0" fillId="2" borderId="0" xfId="0" applyFill="1"/>
    <xf numFmtId="0" fontId="1" fillId="0" borderId="87" xfId="0" applyFont="1" applyBorder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" fillId="0" borderId="1" xfId="0" applyFont="1" applyFill="1" applyBorder="1" applyAlignment="1">
      <alignment wrapText="1"/>
    </xf>
    <xf numFmtId="0" fontId="0" fillId="0" borderId="5" xfId="0" applyFill="1" applyBorder="1"/>
    <xf numFmtId="164" fontId="1" fillId="0" borderId="87" xfId="0" applyNumberFormat="1" applyFont="1" applyBorder="1"/>
    <xf numFmtId="164" fontId="1" fillId="0" borderId="0" xfId="0" applyNumberFormat="1" applyFont="1"/>
    <xf numFmtId="165" fontId="1" fillId="0" borderId="0" xfId="0" applyNumberFormat="1" applyFont="1"/>
    <xf numFmtId="0" fontId="6" fillId="0" borderId="87" xfId="0" applyFont="1" applyBorder="1"/>
    <xf numFmtId="164" fontId="6" fillId="0" borderId="87" xfId="0" applyNumberFormat="1" applyFont="1" applyBorder="1"/>
    <xf numFmtId="165" fontId="6" fillId="0" borderId="87" xfId="0" applyNumberFormat="1" applyFont="1" applyBorder="1"/>
    <xf numFmtId="0" fontId="11" fillId="0" borderId="87" xfId="0" applyFont="1" applyBorder="1"/>
    <xf numFmtId="0" fontId="11" fillId="0" borderId="0" xfId="0" applyFont="1"/>
    <xf numFmtId="164" fontId="6" fillId="0" borderId="0" xfId="0" applyNumberFormat="1" applyFont="1"/>
    <xf numFmtId="165" fontId="6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0" fontId="14" fillId="0" borderId="0" xfId="0" applyFont="1"/>
    <xf numFmtId="0" fontId="16" fillId="0" borderId="0" xfId="0" applyFont="1"/>
    <xf numFmtId="164" fontId="14" fillId="0" borderId="67" xfId="0" applyNumberFormat="1" applyFont="1" applyBorder="1"/>
    <xf numFmtId="165" fontId="14" fillId="0" borderId="67" xfId="0" applyNumberFormat="1" applyFont="1" applyBorder="1"/>
    <xf numFmtId="165" fontId="15" fillId="0" borderId="67" xfId="0" applyNumberFormat="1" applyFont="1" applyBorder="1"/>
    <xf numFmtId="0" fontId="16" fillId="0" borderId="67" xfId="0" applyFont="1" applyBorder="1"/>
    <xf numFmtId="0" fontId="0" fillId="2" borderId="105" xfId="0" applyFill="1" applyBorder="1"/>
    <xf numFmtId="0" fontId="11" fillId="0" borderId="106" xfId="0" applyFont="1" applyBorder="1"/>
    <xf numFmtId="0" fontId="11" fillId="0" borderId="105" xfId="0" applyFont="1" applyBorder="1"/>
    <xf numFmtId="0" fontId="0" fillId="0" borderId="105" xfId="0" applyBorder="1"/>
    <xf numFmtId="0" fontId="16" fillId="0" borderId="107" xfId="0" applyFont="1" applyBorder="1"/>
    <xf numFmtId="165" fontId="1" fillId="0" borderId="1" xfId="0" applyNumberFormat="1" applyFont="1" applyFill="1" applyBorder="1"/>
    <xf numFmtId="165" fontId="1" fillId="0" borderId="3" xfId="0" applyNumberFormat="1" applyFont="1" applyFill="1" applyBorder="1"/>
    <xf numFmtId="164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164" fontId="1" fillId="0" borderId="1" xfId="0" applyNumberFormat="1" applyFont="1" applyFill="1" applyBorder="1" applyAlignment="1">
      <alignment wrapText="1"/>
    </xf>
    <xf numFmtId="165" fontId="5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vertical="center"/>
    </xf>
    <xf numFmtId="166" fontId="1" fillId="0" borderId="0" xfId="0" applyNumberFormat="1" applyFont="1"/>
    <xf numFmtId="164" fontId="1" fillId="0" borderId="7" xfId="0" applyNumberFormat="1" applyFont="1" applyFill="1" applyBorder="1" applyAlignment="1">
      <alignment wrapText="1"/>
    </xf>
    <xf numFmtId="165" fontId="5" fillId="0" borderId="7" xfId="0" applyNumberFormat="1" applyFont="1" applyFill="1" applyBorder="1" applyAlignment="1">
      <alignment wrapText="1"/>
    </xf>
    <xf numFmtId="165" fontId="1" fillId="0" borderId="8" xfId="0" applyNumberFormat="1" applyFont="1" applyFill="1" applyBorder="1"/>
    <xf numFmtId="49" fontId="6" fillId="0" borderId="87" xfId="0" applyNumberFormat="1" applyFont="1" applyBorder="1"/>
    <xf numFmtId="166" fontId="6" fillId="0" borderId="87" xfId="0" applyNumberFormat="1" applyFont="1" applyBorder="1"/>
    <xf numFmtId="166" fontId="6" fillId="0" borderId="0" xfId="0" applyNumberFormat="1" applyFont="1"/>
    <xf numFmtId="0" fontId="5" fillId="0" borderId="0" xfId="0" applyFont="1" applyAlignment="1">
      <alignment horizontal="left"/>
    </xf>
    <xf numFmtId="0" fontId="17" fillId="0" borderId="0" xfId="0" applyFont="1" applyAlignment="1">
      <alignment wrapText="1"/>
    </xf>
    <xf numFmtId="164" fontId="17" fillId="0" borderId="0" xfId="0" applyNumberFormat="1" applyFont="1" applyAlignment="1">
      <alignment wrapText="1"/>
    </xf>
    <xf numFmtId="166" fontId="17" fillId="0" borderId="0" xfId="0" applyNumberFormat="1" applyFont="1" applyAlignment="1">
      <alignment wrapText="1"/>
    </xf>
    <xf numFmtId="165" fontId="17" fillId="0" borderId="0" xfId="0" applyNumberFormat="1" applyFont="1" applyAlignment="1">
      <alignment wrapText="1"/>
    </xf>
    <xf numFmtId="165" fontId="17" fillId="0" borderId="0" xfId="0" applyNumberFormat="1" applyFont="1"/>
    <xf numFmtId="0" fontId="17" fillId="0" borderId="0" xfId="0" applyFont="1"/>
    <xf numFmtId="0" fontId="6" fillId="0" borderId="0" xfId="0" applyFont="1" applyAlignment="1">
      <alignment horizontal="center" wrapText="1"/>
    </xf>
    <xf numFmtId="49" fontId="17" fillId="0" borderId="0" xfId="0" applyNumberFormat="1" applyFont="1" applyAlignment="1">
      <alignment horizontal="left" wrapText="1"/>
    </xf>
    <xf numFmtId="166" fontId="17" fillId="0" borderId="0" xfId="0" applyNumberFormat="1" applyFont="1"/>
    <xf numFmtId="0" fontId="18" fillId="0" borderId="0" xfId="0" applyFont="1" applyAlignment="1">
      <alignment wrapText="1"/>
    </xf>
    <xf numFmtId="164" fontId="18" fillId="0" borderId="0" xfId="0" applyNumberFormat="1" applyFont="1" applyAlignment="1">
      <alignment wrapText="1"/>
    </xf>
    <xf numFmtId="166" fontId="18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165" fontId="18" fillId="0" borderId="0" xfId="0" applyNumberFormat="1" applyFont="1"/>
    <xf numFmtId="0" fontId="18" fillId="0" borderId="0" xfId="0" applyFont="1"/>
    <xf numFmtId="49" fontId="18" fillId="0" borderId="0" xfId="0" applyNumberFormat="1" applyFont="1" applyAlignment="1">
      <alignment horizontal="left" wrapText="1"/>
    </xf>
    <xf numFmtId="166" fontId="18" fillId="0" borderId="0" xfId="0" applyNumberFormat="1" applyFont="1"/>
    <xf numFmtId="166" fontId="5" fillId="0" borderId="0" xfId="0" applyNumberFormat="1" applyFont="1"/>
    <xf numFmtId="9" fontId="17" fillId="0" borderId="0" xfId="0" applyNumberFormat="1" applyFont="1" applyAlignment="1">
      <alignment wrapText="1"/>
    </xf>
    <xf numFmtId="0" fontId="14" fillId="0" borderId="109" xfId="0" applyFont="1" applyBorder="1"/>
    <xf numFmtId="166" fontId="14" fillId="0" borderId="109" xfId="0" applyNumberFormat="1" applyFont="1" applyBorder="1"/>
    <xf numFmtId="164" fontId="14" fillId="0" borderId="109" xfId="0" applyNumberFormat="1" applyFont="1" applyBorder="1"/>
    <xf numFmtId="0" fontId="6" fillId="0" borderId="106" xfId="0" applyFont="1" applyBorder="1"/>
    <xf numFmtId="0" fontId="6" fillId="0" borderId="105" xfId="0" applyFont="1" applyBorder="1"/>
    <xf numFmtId="166" fontId="17" fillId="0" borderId="105" xfId="0" applyNumberFormat="1" applyFont="1" applyBorder="1"/>
    <xf numFmtId="166" fontId="18" fillId="0" borderId="105" xfId="0" applyNumberFormat="1" applyFont="1" applyBorder="1"/>
    <xf numFmtId="0" fontId="5" fillId="0" borderId="105" xfId="0" applyFont="1" applyBorder="1"/>
    <xf numFmtId="0" fontId="1" fillId="0" borderId="105" xfId="0" applyFont="1" applyBorder="1"/>
    <xf numFmtId="0" fontId="14" fillId="0" borderId="110" xfId="0" applyFont="1" applyBorder="1"/>
    <xf numFmtId="0" fontId="1" fillId="0" borderId="5" xfId="0" applyFont="1" applyFill="1" applyBorder="1" applyAlignment="1">
      <alignment wrapText="1"/>
    </xf>
    <xf numFmtId="0" fontId="0" fillId="0" borderId="24" xfId="0" applyFill="1" applyBorder="1"/>
    <xf numFmtId="0" fontId="0" fillId="0" borderId="19" xfId="0" applyFill="1" applyBorder="1"/>
    <xf numFmtId="0" fontId="0" fillId="0" borderId="23" xfId="0" applyFill="1" applyBorder="1"/>
    <xf numFmtId="0" fontId="4" fillId="0" borderId="24" xfId="0" applyFont="1" applyFill="1" applyBorder="1"/>
    <xf numFmtId="0" fontId="1" fillId="0" borderId="44" xfId="0" applyFont="1" applyBorder="1"/>
    <xf numFmtId="0" fontId="4" fillId="0" borderId="24" xfId="0" applyFont="1" applyFill="1" applyBorder="1" applyAlignment="1">
      <alignment vertical="center"/>
    </xf>
    <xf numFmtId="0" fontId="5" fillId="2" borderId="44" xfId="0" applyFont="1" applyFill="1" applyBorder="1" applyAlignment="1">
      <alignment horizontal="center"/>
    </xf>
    <xf numFmtId="0" fontId="6" fillId="0" borderId="59" xfId="0" applyFont="1" applyBorder="1"/>
    <xf numFmtId="0" fontId="6" fillId="0" borderId="44" xfId="0" applyFont="1" applyBorder="1"/>
    <xf numFmtId="0" fontId="17" fillId="0" borderId="44" xfId="0" applyFont="1" applyBorder="1" applyAlignment="1">
      <alignment wrapText="1"/>
    </xf>
    <xf numFmtId="0" fontId="18" fillId="0" borderId="44" xfId="0" applyFont="1" applyBorder="1" applyAlignment="1">
      <alignment wrapText="1"/>
    </xf>
    <xf numFmtId="0" fontId="14" fillId="0" borderId="112" xfId="0" applyFont="1" applyBorder="1"/>
    <xf numFmtId="0" fontId="13" fillId="0" borderId="1" xfId="0" applyFont="1" applyFill="1" applyBorder="1"/>
    <xf numFmtId="0" fontId="19" fillId="0" borderId="0" xfId="0" applyFont="1"/>
    <xf numFmtId="164" fontId="6" fillId="0" borderId="14" xfId="0" applyNumberFormat="1" applyFont="1" applyFill="1" applyBorder="1"/>
    <xf numFmtId="164" fontId="5" fillId="0" borderId="2" xfId="0" applyNumberFormat="1" applyFont="1" applyFill="1" applyBorder="1"/>
    <xf numFmtId="164" fontId="5" fillId="0" borderId="1" xfId="0" applyNumberFormat="1" applyFont="1" applyFill="1" applyBorder="1"/>
    <xf numFmtId="164" fontId="5" fillId="0" borderId="49" xfId="0" applyNumberFormat="1" applyFont="1" applyFill="1" applyBorder="1"/>
    <xf numFmtId="0" fontId="5" fillId="0" borderId="7" xfId="0" applyFont="1" applyFill="1" applyBorder="1"/>
    <xf numFmtId="164" fontId="5" fillId="0" borderId="7" xfId="0" applyNumberFormat="1" applyFont="1" applyFill="1" applyBorder="1"/>
    <xf numFmtId="0" fontId="5" fillId="0" borderId="8" xfId="0" applyFont="1" applyFill="1" applyBorder="1"/>
    <xf numFmtId="164" fontId="5" fillId="0" borderId="8" xfId="0" applyNumberFormat="1" applyFont="1" applyFill="1" applyBorder="1"/>
    <xf numFmtId="0" fontId="14" fillId="0" borderId="1" xfId="0" applyFont="1" applyFill="1" applyBorder="1"/>
    <xf numFmtId="164" fontId="14" fillId="0" borderId="1" xfId="0" applyNumberFormat="1" applyFont="1" applyFill="1" applyBorder="1"/>
    <xf numFmtId="0" fontId="1" fillId="0" borderId="55" xfId="0" applyFont="1" applyBorder="1"/>
    <xf numFmtId="164" fontId="6" fillId="0" borderId="55" xfId="0" applyNumberFormat="1" applyFont="1" applyBorder="1"/>
    <xf numFmtId="164" fontId="1" fillId="0" borderId="55" xfId="0" applyNumberFormat="1" applyFont="1" applyBorder="1"/>
    <xf numFmtId="0" fontId="1" fillId="0" borderId="0" xfId="0" applyFont="1" applyBorder="1"/>
    <xf numFmtId="164" fontId="1" fillId="0" borderId="0" xfId="0" applyNumberFormat="1" applyFont="1" applyBorder="1"/>
    <xf numFmtId="0" fontId="1" fillId="0" borderId="29" xfId="0" applyFont="1" applyBorder="1"/>
    <xf numFmtId="164" fontId="1" fillId="0" borderId="29" xfId="0" applyNumberFormat="1" applyFont="1" applyBorder="1"/>
    <xf numFmtId="0" fontId="1" fillId="0" borderId="59" xfId="0" applyFont="1" applyBorder="1"/>
    <xf numFmtId="0" fontId="1" fillId="0" borderId="45" xfId="0" applyFont="1" applyBorder="1"/>
    <xf numFmtId="0" fontId="10" fillId="0" borderId="45" xfId="0" applyFont="1" applyBorder="1"/>
    <xf numFmtId="0" fontId="6" fillId="0" borderId="55" xfId="0" applyFont="1" applyBorder="1"/>
    <xf numFmtId="0" fontId="6" fillId="0" borderId="45" xfId="0" applyFont="1" applyBorder="1"/>
    <xf numFmtId="0" fontId="1" fillId="0" borderId="55" xfId="0" applyFont="1" applyBorder="1" applyAlignment="1">
      <alignment wrapText="1"/>
    </xf>
    <xf numFmtId="0" fontId="1" fillId="0" borderId="28" xfId="0" applyFont="1" applyBorder="1"/>
    <xf numFmtId="164" fontId="6" fillId="0" borderId="0" xfId="0" applyNumberFormat="1" applyFont="1" applyBorder="1"/>
    <xf numFmtId="0" fontId="6" fillId="0" borderId="29" xfId="0" applyFont="1" applyBorder="1"/>
    <xf numFmtId="164" fontId="5" fillId="0" borderId="55" xfId="0" applyNumberFormat="1" applyFont="1" applyBorder="1"/>
    <xf numFmtId="0" fontId="6" fillId="0" borderId="28" xfId="0" applyFont="1" applyBorder="1"/>
    <xf numFmtId="0" fontId="6" fillId="0" borderId="0" xfId="0" applyFont="1" applyBorder="1"/>
    <xf numFmtId="164" fontId="6" fillId="0" borderId="29" xfId="0" applyNumberFormat="1" applyFont="1" applyBorder="1"/>
    <xf numFmtId="164" fontId="1" fillId="0" borderId="63" xfId="0" applyNumberFormat="1" applyFont="1" applyBorder="1"/>
    <xf numFmtId="0" fontId="6" fillId="0" borderId="47" xfId="0" applyFont="1" applyBorder="1"/>
    <xf numFmtId="164" fontId="6" fillId="0" borderId="48" xfId="0" applyNumberFormat="1" applyFont="1" applyBorder="1"/>
    <xf numFmtId="164" fontId="6" fillId="0" borderId="49" xfId="0" applyNumberFormat="1" applyFont="1" applyBorder="1"/>
    <xf numFmtId="164" fontId="6" fillId="0" borderId="50" xfId="0" applyNumberFormat="1" applyFont="1" applyBorder="1"/>
    <xf numFmtId="0" fontId="6" fillId="0" borderId="51" xfId="0" applyFont="1" applyBorder="1"/>
    <xf numFmtId="164" fontId="6" fillId="0" borderId="52" xfId="0" applyNumberFormat="1" applyFont="1" applyBorder="1"/>
    <xf numFmtId="164" fontId="6" fillId="0" borderId="53" xfId="0" applyNumberFormat="1" applyFont="1" applyBorder="1"/>
    <xf numFmtId="164" fontId="6" fillId="0" borderId="54" xfId="0" applyNumberFormat="1" applyFont="1" applyBorder="1"/>
    <xf numFmtId="164" fontId="6" fillId="0" borderId="44" xfId="0" applyNumberFormat="1" applyFont="1" applyBorder="1"/>
    <xf numFmtId="164" fontId="6" fillId="0" borderId="45" xfId="0" applyNumberFormat="1" applyFont="1" applyBorder="1"/>
    <xf numFmtId="164" fontId="5" fillId="0" borderId="45" xfId="0" applyNumberFormat="1" applyFont="1" applyBorder="1"/>
    <xf numFmtId="164" fontId="1" fillId="0" borderId="28" xfId="0" applyNumberFormat="1" applyFont="1" applyBorder="1"/>
    <xf numFmtId="164" fontId="6" fillId="0" borderId="51" xfId="0" applyNumberFormat="1" applyFont="1" applyBorder="1"/>
    <xf numFmtId="164" fontId="6" fillId="0" borderId="47" xfId="0" applyNumberFormat="1" applyFont="1" applyBorder="1"/>
    <xf numFmtId="164" fontId="6" fillId="0" borderId="28" xfId="0" applyNumberFormat="1" applyFont="1" applyBorder="1"/>
    <xf numFmtId="164" fontId="1" fillId="0" borderId="93" xfId="0" applyNumberFormat="1" applyFont="1" applyBorder="1"/>
    <xf numFmtId="164" fontId="5" fillId="0" borderId="28" xfId="0" applyNumberFormat="1" applyFont="1" applyBorder="1"/>
    <xf numFmtId="164" fontId="1" fillId="0" borderId="78" xfId="0" applyNumberFormat="1" applyFont="1" applyBorder="1"/>
    <xf numFmtId="0" fontId="1" fillId="0" borderId="79" xfId="0" applyFont="1" applyBorder="1"/>
    <xf numFmtId="0" fontId="1" fillId="0" borderId="77" xfId="0" applyFont="1" applyBorder="1"/>
    <xf numFmtId="0" fontId="0" fillId="0" borderId="0" xfId="0" applyBorder="1"/>
    <xf numFmtId="0" fontId="1" fillId="0" borderId="66" xfId="0" applyFont="1" applyBorder="1"/>
    <xf numFmtId="0" fontId="1" fillId="0" borderId="67" xfId="0" applyFont="1" applyBorder="1"/>
    <xf numFmtId="0" fontId="1" fillId="0" borderId="113" xfId="0" applyFont="1" applyBorder="1"/>
    <xf numFmtId="0" fontId="1" fillId="0" borderId="113" xfId="0" applyFont="1" applyBorder="1" applyAlignment="1">
      <alignment wrapText="1"/>
    </xf>
    <xf numFmtId="0" fontId="1" fillId="0" borderId="106" xfId="0" applyFont="1" applyBorder="1"/>
    <xf numFmtId="0" fontId="1" fillId="0" borderId="93" xfId="0" applyFont="1" applyBorder="1"/>
    <xf numFmtId="0" fontId="1" fillId="0" borderId="107" xfId="0" applyFont="1" applyBorder="1"/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6" fillId="0" borderId="77" xfId="0" applyFont="1" applyBorder="1"/>
    <xf numFmtId="0" fontId="1" fillId="0" borderId="77" xfId="0" applyFont="1" applyBorder="1"/>
    <xf numFmtId="0" fontId="6" fillId="0" borderId="73" xfId="0" applyFont="1" applyBorder="1"/>
    <xf numFmtId="164" fontId="1" fillId="0" borderId="73" xfId="0" applyNumberFormat="1" applyFont="1" applyBorder="1"/>
    <xf numFmtId="0" fontId="6" fillId="0" borderId="76" xfId="0" applyFont="1" applyBorder="1"/>
    <xf numFmtId="164" fontId="1" fillId="0" borderId="76" xfId="0" applyNumberFormat="1" applyFont="1" applyBorder="1"/>
    <xf numFmtId="0" fontId="1" fillId="0" borderId="79" xfId="0" applyFont="1" applyBorder="1"/>
    <xf numFmtId="0" fontId="6" fillId="0" borderId="2" xfId="0" applyFont="1" applyBorder="1"/>
    <xf numFmtId="0" fontId="1" fillId="0" borderId="74" xfId="0" applyFont="1" applyBorder="1"/>
    <xf numFmtId="0" fontId="1" fillId="0" borderId="2" xfId="0" applyFont="1" applyBorder="1"/>
    <xf numFmtId="0" fontId="6" fillId="0" borderId="50" xfId="0" applyFont="1" applyBorder="1"/>
    <xf numFmtId="0" fontId="1" fillId="0" borderId="76" xfId="0" applyFont="1" applyBorder="1"/>
    <xf numFmtId="0" fontId="6" fillId="0" borderId="0" xfId="0" applyFont="1" applyBorder="1"/>
    <xf numFmtId="0" fontId="1" fillId="0" borderId="78" xfId="0" applyFont="1" applyBorder="1"/>
    <xf numFmtId="0" fontId="6" fillId="0" borderId="38" xfId="0" applyFont="1" applyBorder="1"/>
    <xf numFmtId="0" fontId="6" fillId="0" borderId="37" xfId="0" applyFont="1" applyBorder="1"/>
    <xf numFmtId="0" fontId="1" fillId="0" borderId="73" xfId="0" applyFont="1" applyBorder="1"/>
    <xf numFmtId="0" fontId="6" fillId="0" borderId="81" xfId="0" applyFont="1" applyBorder="1"/>
    <xf numFmtId="0" fontId="1" fillId="0" borderId="80" xfId="0" applyFont="1" applyBorder="1"/>
    <xf numFmtId="0" fontId="1" fillId="0" borderId="39" xfId="0" applyFont="1" applyBorder="1"/>
    <xf numFmtId="0" fontId="6" fillId="0" borderId="82" xfId="0" applyFont="1" applyBorder="1"/>
    <xf numFmtId="0" fontId="1" fillId="0" borderId="75" xfId="0" applyFont="1" applyBorder="1"/>
    <xf numFmtId="0" fontId="3" fillId="0" borderId="112" xfId="0" applyFont="1" applyBorder="1" applyAlignment="1">
      <alignment horizontal="center" vertical="center"/>
    </xf>
    <xf numFmtId="0" fontId="9" fillId="0" borderId="109" xfId="0" applyFont="1" applyBorder="1" applyAlignment="1">
      <alignment horizontal="center" vertical="center"/>
    </xf>
    <xf numFmtId="0" fontId="1" fillId="0" borderId="110" xfId="0" applyFont="1" applyBorder="1" applyAlignment="1">
      <alignment horizontal="center" vertical="center"/>
    </xf>
    <xf numFmtId="0" fontId="4" fillId="0" borderId="28" xfId="0" applyFont="1" applyBorder="1"/>
    <xf numFmtId="0" fontId="4" fillId="0" borderId="29" xfId="0" applyFont="1" applyBorder="1"/>
    <xf numFmtId="0" fontId="1" fillId="0" borderId="29" xfId="0" applyFont="1" applyBorder="1"/>
    <xf numFmtId="0" fontId="1" fillId="0" borderId="93" xfId="0" applyFont="1" applyBorder="1"/>
    <xf numFmtId="0" fontId="6" fillId="0" borderId="34" xfId="0" applyFont="1" applyBorder="1" applyAlignment="1">
      <alignment wrapText="1"/>
    </xf>
    <xf numFmtId="0" fontId="1" fillId="0" borderId="35" xfId="0" applyFont="1" applyBorder="1" applyAlignment="1">
      <alignment wrapText="1"/>
    </xf>
    <xf numFmtId="0" fontId="6" fillId="0" borderId="59" xfId="0" applyFont="1" applyBorder="1"/>
    <xf numFmtId="0" fontId="18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14" fillId="0" borderId="109" xfId="0" applyFont="1" applyBorder="1"/>
    <xf numFmtId="0" fontId="17" fillId="0" borderId="0" xfId="0" applyFont="1" applyAlignment="1">
      <alignment wrapText="1"/>
    </xf>
    <xf numFmtId="0" fontId="5" fillId="0" borderId="60" xfId="0" applyFont="1" applyFill="1" applyBorder="1" applyAlignment="1">
      <alignment wrapText="1"/>
    </xf>
    <xf numFmtId="0" fontId="1" fillId="0" borderId="108" xfId="0" applyFont="1" applyFill="1" applyBorder="1" applyAlignment="1">
      <alignment wrapText="1"/>
    </xf>
    <xf numFmtId="0" fontId="1" fillId="0" borderId="17" xfId="0" applyFont="1" applyFill="1" applyBorder="1" applyAlignment="1">
      <alignment wrapText="1"/>
    </xf>
    <xf numFmtId="0" fontId="5" fillId="0" borderId="111" xfId="0" applyFont="1" applyFill="1" applyBorder="1" applyAlignment="1">
      <alignment wrapText="1"/>
    </xf>
    <xf numFmtId="0" fontId="1" fillId="0" borderId="103" xfId="0" applyFont="1" applyFill="1" applyBorder="1" applyAlignment="1">
      <alignment wrapText="1"/>
    </xf>
    <xf numFmtId="0" fontId="1" fillId="0" borderId="6" xfId="0" applyFont="1" applyFill="1" applyBorder="1" applyAlignment="1">
      <alignment wrapText="1"/>
    </xf>
    <xf numFmtId="165" fontId="5" fillId="0" borderId="57" xfId="0" applyNumberFormat="1" applyFont="1" applyFill="1" applyBorder="1" applyAlignment="1">
      <alignment wrapText="1"/>
    </xf>
    <xf numFmtId="165" fontId="5" fillId="0" borderId="108" xfId="0" applyNumberFormat="1" applyFont="1" applyFill="1" applyBorder="1" applyAlignment="1">
      <alignment wrapText="1"/>
    </xf>
    <xf numFmtId="165" fontId="5" fillId="0" borderId="17" xfId="0" applyNumberFormat="1" applyFont="1" applyFill="1" applyBorder="1" applyAlignment="1">
      <alignment wrapText="1"/>
    </xf>
    <xf numFmtId="0" fontId="5" fillId="0" borderId="87" xfId="0" applyFont="1" applyBorder="1"/>
    <xf numFmtId="0" fontId="5" fillId="0" borderId="44" xfId="0" applyFont="1" applyBorder="1"/>
    <xf numFmtId="0" fontId="6" fillId="0" borderId="44" xfId="0" applyFont="1" applyBorder="1"/>
    <xf numFmtId="0" fontId="6" fillId="0" borderId="0" xfId="0" applyFont="1"/>
    <xf numFmtId="0" fontId="14" fillId="0" borderId="66" xfId="0" applyFont="1" applyBorder="1"/>
    <xf numFmtId="0" fontId="14" fillId="0" borderId="67" xfId="0" applyFont="1" applyBorder="1"/>
    <xf numFmtId="0" fontId="3" fillId="0" borderId="59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0" fontId="5" fillId="0" borderId="59" xfId="0" applyFont="1" applyBorder="1"/>
    <xf numFmtId="0" fontId="1" fillId="0" borderId="77" xfId="0" applyFont="1" applyFill="1" applyBorder="1"/>
    <xf numFmtId="0" fontId="1" fillId="0" borderId="79" xfId="0" applyFont="1" applyFill="1" applyBorder="1"/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3" fillId="0" borderId="61" xfId="0" applyFont="1" applyFill="1" applyBorder="1" applyAlignment="1">
      <alignment horizontal="center" vertical="center"/>
    </xf>
    <xf numFmtId="0" fontId="3" fillId="0" borderId="71" xfId="0" applyFont="1" applyFill="1" applyBorder="1" applyAlignment="1">
      <alignment horizontal="center" vertical="center"/>
    </xf>
    <xf numFmtId="0" fontId="3" fillId="0" borderId="10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wrapText="1"/>
    </xf>
    <xf numFmtId="0" fontId="4" fillId="0" borderId="111" xfId="0" applyFont="1" applyFill="1" applyBorder="1" applyAlignment="1">
      <alignment wrapText="1"/>
    </xf>
    <xf numFmtId="0" fontId="4" fillId="0" borderId="103" xfId="0" applyFont="1" applyFill="1" applyBorder="1" applyAlignment="1">
      <alignment wrapText="1"/>
    </xf>
    <xf numFmtId="0" fontId="4" fillId="0" borderId="6" xfId="0" applyFont="1" applyFill="1" applyBorder="1" applyAlignment="1">
      <alignment wrapText="1"/>
    </xf>
    <xf numFmtId="0" fontId="6" fillId="0" borderId="72" xfId="0" applyFont="1" applyFill="1" applyBorder="1"/>
    <xf numFmtId="0" fontId="1" fillId="0" borderId="83" xfId="0" applyFont="1" applyFill="1" applyBorder="1"/>
    <xf numFmtId="0" fontId="1" fillId="0" borderId="36" xfId="0" applyFont="1" applyFill="1" applyBorder="1"/>
    <xf numFmtId="0" fontId="6" fillId="0" borderId="0" xfId="0" applyFont="1" applyFill="1" applyBorder="1"/>
    <xf numFmtId="0" fontId="1" fillId="0" borderId="84" xfId="0" applyFont="1" applyFill="1" applyBorder="1"/>
    <xf numFmtId="0" fontId="1" fillId="0" borderId="16" xfId="0" applyFont="1" applyFill="1" applyBorder="1"/>
    <xf numFmtId="0" fontId="6" fillId="0" borderId="86" xfId="0" applyFont="1" applyFill="1" applyBorder="1"/>
    <xf numFmtId="0" fontId="1" fillId="0" borderId="27" xfId="0" applyFont="1" applyFill="1" applyBorder="1"/>
    <xf numFmtId="0" fontId="6" fillId="0" borderId="78" xfId="0" applyFont="1" applyFill="1" applyBorder="1"/>
    <xf numFmtId="164" fontId="1" fillId="0" borderId="78" xfId="0" applyNumberFormat="1" applyFont="1" applyFill="1" applyBorder="1"/>
    <xf numFmtId="0" fontId="6" fillId="0" borderId="79" xfId="0" applyFont="1" applyFill="1" applyBorder="1"/>
    <xf numFmtId="164" fontId="1" fillId="0" borderId="79" xfId="0" applyNumberFormat="1" applyFont="1" applyFill="1" applyBorder="1"/>
    <xf numFmtId="0" fontId="6" fillId="0" borderId="87" xfId="0" applyFont="1" applyFill="1" applyBorder="1"/>
    <xf numFmtId="164" fontId="1" fillId="0" borderId="85" xfId="0" applyNumberFormat="1" applyFont="1" applyFill="1" applyBorder="1"/>
    <xf numFmtId="0" fontId="6" fillId="0" borderId="58" xfId="0" applyFont="1" applyFill="1" applyBorder="1"/>
    <xf numFmtId="0" fontId="1" fillId="0" borderId="40" xfId="0" applyFont="1" applyFill="1" applyBorder="1"/>
    <xf numFmtId="0" fontId="1" fillId="0" borderId="80" xfId="0" applyFont="1" applyFill="1" applyBorder="1"/>
    <xf numFmtId="0" fontId="1" fillId="0" borderId="30" xfId="0" applyFont="1" applyFill="1" applyBorder="1"/>
    <xf numFmtId="0" fontId="6" fillId="0" borderId="2" xfId="0" applyFont="1" applyFill="1" applyBorder="1"/>
    <xf numFmtId="0" fontId="1" fillId="0" borderId="74" xfId="0" applyFont="1" applyFill="1" applyBorder="1"/>
    <xf numFmtId="0" fontId="1" fillId="0" borderId="49" xfId="0" applyFont="1" applyFill="1" applyBorder="1"/>
    <xf numFmtId="0" fontId="1" fillId="0" borderId="76" xfId="0" applyFont="1" applyFill="1" applyBorder="1"/>
    <xf numFmtId="0" fontId="6" fillId="0" borderId="34" xfId="0" applyFont="1" applyFill="1" applyBorder="1" applyAlignment="1">
      <alignment wrapText="1"/>
    </xf>
    <xf numFmtId="0" fontId="1" fillId="0" borderId="35" xfId="0" applyFont="1" applyFill="1" applyBorder="1" applyAlignment="1">
      <alignment wrapText="1"/>
    </xf>
    <xf numFmtId="0" fontId="1" fillId="0" borderId="36" xfId="0" applyFont="1" applyFill="1" applyBorder="1" applyAlignment="1">
      <alignment wrapText="1"/>
    </xf>
    <xf numFmtId="0" fontId="6" fillId="0" borderId="59" xfId="0" applyFont="1" applyFill="1" applyBorder="1"/>
    <xf numFmtId="0" fontId="1" fillId="0" borderId="73" xfId="0" applyFont="1" applyFill="1" applyBorder="1"/>
    <xf numFmtId="0" fontId="6" fillId="0" borderId="38" xfId="0" applyFont="1" applyFill="1" applyBorder="1"/>
    <xf numFmtId="0" fontId="6" fillId="0" borderId="37" xfId="0" applyFont="1" applyFill="1" applyBorder="1"/>
    <xf numFmtId="0" fontId="6" fillId="0" borderId="81" xfId="0" applyFont="1" applyFill="1" applyBorder="1"/>
    <xf numFmtId="0" fontId="1" fillId="0" borderId="39" xfId="0" applyFont="1" applyFill="1" applyBorder="1"/>
    <xf numFmtId="0" fontId="8" fillId="3" borderId="18" xfId="1" applyFill="1" applyBorder="1" applyAlignment="1">
      <alignment horizontal="center" vertical="center"/>
    </xf>
    <xf numFmtId="0" fontId="8" fillId="3" borderId="6" xfId="1" applyFill="1" applyBorder="1" applyAlignment="1">
      <alignment horizontal="center" vertical="center"/>
    </xf>
    <xf numFmtId="0" fontId="8" fillId="3" borderId="5" xfId="1" applyFill="1" applyBorder="1" applyAlignment="1">
      <alignment horizontal="left" vertical="center"/>
    </xf>
    <xf numFmtId="0" fontId="8" fillId="3" borderId="6" xfId="1" applyFill="1" applyBorder="1" applyAlignment="1">
      <alignment horizontal="left" vertical="center"/>
    </xf>
    <xf numFmtId="0" fontId="3" fillId="0" borderId="2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92" xfId="0" applyFont="1" applyFill="1" applyBorder="1" applyAlignment="1">
      <alignment horizontal="center" vertical="center"/>
    </xf>
    <xf numFmtId="0" fontId="4" fillId="0" borderId="28" xfId="0" applyFont="1" applyFill="1" applyBorder="1"/>
    <xf numFmtId="0" fontId="4" fillId="0" borderId="29" xfId="0" applyFont="1" applyFill="1" applyBorder="1"/>
    <xf numFmtId="0" fontId="1" fillId="0" borderId="29" xfId="0" applyFont="1" applyFill="1" applyBorder="1"/>
    <xf numFmtId="0" fontId="1" fillId="0" borderId="93" xfId="0" applyFont="1" applyFill="1" applyBorder="1"/>
    <xf numFmtId="0" fontId="6" fillId="0" borderId="28" xfId="0" applyFont="1" applyFill="1" applyBorder="1" applyAlignment="1">
      <alignment wrapText="1"/>
    </xf>
    <xf numFmtId="0" fontId="1" fillId="0" borderId="29" xfId="0" applyFont="1" applyFill="1" applyBorder="1" applyAlignment="1">
      <alignment wrapText="1"/>
    </xf>
    <xf numFmtId="0" fontId="1" fillId="0" borderId="30" xfId="0" applyFont="1" applyFill="1" applyBorder="1" applyAlignment="1">
      <alignment wrapText="1"/>
    </xf>
    <xf numFmtId="0" fontId="8" fillId="3" borderId="5" xfId="1" applyFill="1" applyBorder="1" applyAlignment="1">
      <alignment horizontal="center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17A4B-BB30-4561-93CD-F5993F3C07F6}">
  <dimension ref="A1:Z12"/>
  <sheetViews>
    <sheetView tabSelected="1" workbookViewId="0">
      <selection activeCell="A14" sqref="A14:G23"/>
    </sheetView>
  </sheetViews>
  <sheetFormatPr defaultColWidth="0" defaultRowHeight="14.4" x14ac:dyDescent="0.3"/>
  <cols>
    <col min="1" max="1" width="32.77734375" customWidth="1"/>
    <col min="2" max="2" width="10.77734375" customWidth="1"/>
    <col min="3" max="6" width="8.77734375" customWidth="1"/>
    <col min="7" max="7" width="10.77734375" customWidth="1"/>
    <col min="8" max="8" width="8.88671875" customWidth="1"/>
    <col min="9" max="26" width="0" hidden="1" customWidth="1"/>
    <col min="27" max="16384" width="8.88671875" hidden="1"/>
  </cols>
  <sheetData>
    <row r="1" spans="1:26" x14ac:dyDescent="0.3">
      <c r="A1" s="3"/>
      <c r="B1" s="3"/>
      <c r="C1" s="3"/>
      <c r="D1" s="3"/>
      <c r="E1" s="3"/>
      <c r="F1" s="3"/>
      <c r="G1" s="3"/>
    </row>
    <row r="2" spans="1:26" ht="34.950000000000003" customHeight="1" x14ac:dyDescent="0.3">
      <c r="A2" s="278" t="s">
        <v>0</v>
      </c>
      <c r="B2" s="279"/>
      <c r="C2" s="279"/>
      <c r="D2" s="279"/>
      <c r="E2" s="279"/>
      <c r="F2" s="5" t="s">
        <v>2</v>
      </c>
      <c r="G2" s="5"/>
    </row>
    <row r="3" spans="1:26" x14ac:dyDescent="0.3">
      <c r="A3" s="280" t="s">
        <v>1</v>
      </c>
      <c r="B3" s="280"/>
      <c r="C3" s="280"/>
      <c r="D3" s="280"/>
      <c r="E3" s="280"/>
      <c r="F3" s="6" t="s">
        <v>3</v>
      </c>
      <c r="G3" s="6" t="s">
        <v>4</v>
      </c>
    </row>
    <row r="4" spans="1:26" x14ac:dyDescent="0.3">
      <c r="A4" s="280"/>
      <c r="B4" s="280"/>
      <c r="C4" s="280"/>
      <c r="D4" s="280"/>
      <c r="E4" s="280"/>
      <c r="F4" s="7">
        <v>0.2</v>
      </c>
      <c r="G4" s="7">
        <v>0</v>
      </c>
    </row>
    <row r="5" spans="1:26" x14ac:dyDescent="0.3">
      <c r="A5" s="8"/>
      <c r="B5" s="8"/>
      <c r="C5" s="8"/>
      <c r="D5" s="8"/>
      <c r="E5" s="8"/>
      <c r="F5" s="8"/>
      <c r="G5" s="8"/>
    </row>
    <row r="6" spans="1:26" x14ac:dyDescent="0.3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26" x14ac:dyDescent="0.3">
      <c r="A7" s="2" t="s">
        <v>12</v>
      </c>
      <c r="B7" s="220">
        <f>'SO 14327'!I334-Rekapitulácia!D7</f>
        <v>0</v>
      </c>
      <c r="C7" s="220">
        <f>'SO 14327'!P25</f>
        <v>0</v>
      </c>
      <c r="D7" s="220">
        <v>0</v>
      </c>
      <c r="E7" s="220">
        <f>'SO 14327'!P16</f>
        <v>0</v>
      </c>
      <c r="F7" s="220">
        <v>0</v>
      </c>
      <c r="G7" s="220">
        <f>B7+C7+D7+E7+F7</f>
        <v>0</v>
      </c>
      <c r="K7">
        <f>'SO 14327'!K334</f>
        <v>0</v>
      </c>
      <c r="Q7">
        <v>30.126000000000001</v>
      </c>
    </row>
    <row r="8" spans="1:26" x14ac:dyDescent="0.3">
      <c r="A8" s="2" t="s">
        <v>13</v>
      </c>
      <c r="B8" s="222">
        <f>'SO 14328'!I144-Rekapitulácia!D8</f>
        <v>0</v>
      </c>
      <c r="C8" s="222">
        <f>'SO 14328'!P25</f>
        <v>0</v>
      </c>
      <c r="D8" s="222">
        <v>0</v>
      </c>
      <c r="E8" s="222">
        <f>'SO 14328'!P16</f>
        <v>0</v>
      </c>
      <c r="F8" s="222">
        <v>0</v>
      </c>
      <c r="G8" s="222">
        <f>B8+C8+D8+E8+F8</f>
        <v>0</v>
      </c>
      <c r="K8">
        <f>'SO 14328'!K144</f>
        <v>0</v>
      </c>
      <c r="Q8">
        <v>30.126000000000001</v>
      </c>
    </row>
    <row r="9" spans="1:26" x14ac:dyDescent="0.3">
      <c r="A9" s="225" t="s">
        <v>539</v>
      </c>
      <c r="B9" s="226">
        <f>SUM(B7:B8)</f>
        <v>0</v>
      </c>
      <c r="C9" s="226">
        <f>SUM(C7:C8)</f>
        <v>0</v>
      </c>
      <c r="D9" s="226">
        <f>SUM(D7:D8)</f>
        <v>0</v>
      </c>
      <c r="E9" s="226">
        <f>SUM(E7:E8)</f>
        <v>0</v>
      </c>
      <c r="F9" s="226">
        <f>SUM(F7:F8)</f>
        <v>0</v>
      </c>
      <c r="G9" s="226">
        <f>SUM(G7:G8)-SUM(Z7:Z8)</f>
        <v>0</v>
      </c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</row>
    <row r="10" spans="1:26" x14ac:dyDescent="0.3">
      <c r="A10" s="223" t="s">
        <v>540</v>
      </c>
      <c r="B10" s="224">
        <f>G9-SUM(Rekapitulácia!K7:'Rekapitulácia'!K8)*1</f>
        <v>0</v>
      </c>
      <c r="C10" s="224"/>
      <c r="D10" s="224"/>
      <c r="E10" s="224"/>
      <c r="F10" s="224"/>
      <c r="G10" s="224">
        <f>ROUND(((ROUND(B10,2)*20)/100),2)*1</f>
        <v>0</v>
      </c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</row>
    <row r="11" spans="1:26" x14ac:dyDescent="0.3">
      <c r="A11" s="4" t="s">
        <v>541</v>
      </c>
      <c r="B11" s="221">
        <f>(G9-B10)</f>
        <v>0</v>
      </c>
      <c r="C11" s="221"/>
      <c r="D11" s="221"/>
      <c r="E11" s="221"/>
      <c r="F11" s="221"/>
      <c r="G11" s="221">
        <f>ROUND(((ROUND(B11,2)*0)/100),2)</f>
        <v>0</v>
      </c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</row>
    <row r="12" spans="1:26" x14ac:dyDescent="0.3">
      <c r="A12" s="227" t="s">
        <v>542</v>
      </c>
      <c r="B12" s="228"/>
      <c r="C12" s="228"/>
      <c r="D12" s="228"/>
      <c r="E12" s="228"/>
      <c r="F12" s="228"/>
      <c r="G12" s="228">
        <f>SUM(G9:G11)</f>
        <v>0</v>
      </c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</row>
  </sheetData>
  <mergeCells count="2">
    <mergeCell ref="A2:E2"/>
    <mergeCell ref="A3:E4"/>
  </mergeCells>
  <pageMargins left="0.7" right="0.7" top="0.75" bottom="0.75" header="0.3" footer="0.3"/>
  <pageSetup paperSize="9" scale="95" orientation="portrait" horizontalDpi="30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1C9E7-BED8-451C-93AE-960C47F1211C}">
  <dimension ref="A1:AA42"/>
  <sheetViews>
    <sheetView workbookViewId="0">
      <pane ySplit="1" topLeftCell="A11" activePane="bottomLeft" state="frozen"/>
      <selection pane="bottomLeft" activeCell="A2" sqref="A2:XFD2"/>
    </sheetView>
  </sheetViews>
  <sheetFormatPr defaultColWidth="0" defaultRowHeight="14.4" x14ac:dyDescent="0.3"/>
  <cols>
    <col min="1" max="1" width="1.77734375" customWidth="1"/>
    <col min="2" max="2" width="8.77734375" customWidth="1"/>
    <col min="3" max="4" width="10.77734375" customWidth="1"/>
    <col min="5" max="5" width="12.77734375" customWidth="1"/>
    <col min="6" max="7" width="10.77734375" customWidth="1"/>
    <col min="8" max="8" width="8.88671875" customWidth="1"/>
    <col min="9" max="9" width="10.77734375" customWidth="1"/>
    <col min="10" max="10" width="4.77734375" customWidth="1"/>
    <col min="11" max="26" width="0" hidden="1" customWidth="1"/>
    <col min="27" max="27" width="8.88671875" customWidth="1"/>
    <col min="28" max="16384" width="8.88671875" hidden="1"/>
  </cols>
  <sheetData>
    <row r="1" spans="1:23" ht="3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W1">
        <v>30.126000000000001</v>
      </c>
    </row>
    <row r="2" spans="1:23" ht="34.950000000000003" customHeight="1" x14ac:dyDescent="0.3">
      <c r="A2" s="1"/>
      <c r="B2" s="303" t="s">
        <v>543</v>
      </c>
      <c r="C2" s="304"/>
      <c r="D2" s="304"/>
      <c r="E2" s="304"/>
      <c r="F2" s="304"/>
      <c r="G2" s="304"/>
      <c r="H2" s="304"/>
      <c r="I2" s="304"/>
      <c r="J2" s="305"/>
      <c r="K2" s="270"/>
      <c r="L2" s="270"/>
      <c r="M2" s="270"/>
      <c r="N2" s="270"/>
      <c r="O2" s="270"/>
      <c r="P2" s="153"/>
    </row>
    <row r="3" spans="1:23" ht="18" customHeight="1" x14ac:dyDescent="0.3">
      <c r="A3" s="1"/>
      <c r="B3" s="306" t="s">
        <v>1</v>
      </c>
      <c r="C3" s="307"/>
      <c r="D3" s="307"/>
      <c r="E3" s="307"/>
      <c r="F3" s="307"/>
      <c r="G3" s="308"/>
      <c r="H3" s="308"/>
      <c r="I3" s="308"/>
      <c r="J3" s="309"/>
      <c r="K3" s="270"/>
      <c r="L3" s="270"/>
      <c r="M3" s="270"/>
      <c r="N3" s="270"/>
      <c r="O3" s="270"/>
      <c r="P3" s="153"/>
    </row>
    <row r="4" spans="1:23" ht="18" customHeight="1" x14ac:dyDescent="0.3">
      <c r="A4" s="1"/>
      <c r="B4" s="238"/>
      <c r="C4" s="229"/>
      <c r="D4" s="229"/>
      <c r="E4" s="229"/>
      <c r="F4" s="239" t="s">
        <v>16</v>
      </c>
      <c r="G4" s="229"/>
      <c r="H4" s="229"/>
      <c r="I4" s="229"/>
      <c r="J4" s="273"/>
      <c r="K4" s="270"/>
      <c r="L4" s="270"/>
      <c r="M4" s="270"/>
      <c r="N4" s="270"/>
      <c r="O4" s="270"/>
      <c r="P4" s="153"/>
    </row>
    <row r="5" spans="1:23" ht="18" customHeight="1" x14ac:dyDescent="0.3">
      <c r="A5" s="1"/>
      <c r="B5" s="237"/>
      <c r="C5" s="229"/>
      <c r="D5" s="229"/>
      <c r="E5" s="229"/>
      <c r="F5" s="239" t="s">
        <v>17</v>
      </c>
      <c r="G5" s="229"/>
      <c r="H5" s="229"/>
      <c r="I5" s="229"/>
      <c r="J5" s="273"/>
      <c r="K5" s="270"/>
      <c r="L5" s="270"/>
      <c r="M5" s="270"/>
      <c r="N5" s="270"/>
      <c r="O5" s="270"/>
      <c r="P5" s="153"/>
    </row>
    <row r="6" spans="1:23" ht="18" customHeight="1" x14ac:dyDescent="0.3">
      <c r="A6" s="1"/>
      <c r="B6" s="240" t="s">
        <v>18</v>
      </c>
      <c r="C6" s="229"/>
      <c r="D6" s="239" t="s">
        <v>19</v>
      </c>
      <c r="E6" s="229"/>
      <c r="F6" s="239" t="s">
        <v>20</v>
      </c>
      <c r="G6" s="239" t="s">
        <v>21</v>
      </c>
      <c r="H6" s="229"/>
      <c r="I6" s="229"/>
      <c r="J6" s="273"/>
      <c r="K6" s="270"/>
      <c r="L6" s="270"/>
      <c r="M6" s="270"/>
      <c r="N6" s="270"/>
      <c r="O6" s="270"/>
      <c r="P6" s="153"/>
    </row>
    <row r="7" spans="1:23" ht="19.95" customHeight="1" x14ac:dyDescent="0.3">
      <c r="A7" s="1"/>
      <c r="B7" s="310" t="s">
        <v>22</v>
      </c>
      <c r="C7" s="311"/>
      <c r="D7" s="311"/>
      <c r="E7" s="311"/>
      <c r="F7" s="311"/>
      <c r="G7" s="311"/>
      <c r="H7" s="311"/>
      <c r="I7" s="241"/>
      <c r="J7" s="274"/>
      <c r="K7" s="270"/>
      <c r="L7" s="270"/>
      <c r="M7" s="270"/>
      <c r="N7" s="270"/>
      <c r="O7" s="270"/>
      <c r="P7" s="153"/>
    </row>
    <row r="8" spans="1:23" ht="18" customHeight="1" x14ac:dyDescent="0.3">
      <c r="A8" s="1"/>
      <c r="B8" s="240" t="s">
        <v>25</v>
      </c>
      <c r="C8" s="229"/>
      <c r="D8" s="229"/>
      <c r="E8" s="229"/>
      <c r="F8" s="239" t="s">
        <v>26</v>
      </c>
      <c r="G8" s="229"/>
      <c r="H8" s="229"/>
      <c r="I8" s="229"/>
      <c r="J8" s="273"/>
      <c r="K8" s="270"/>
      <c r="L8" s="270"/>
      <c r="M8" s="270"/>
      <c r="N8" s="270"/>
      <c r="O8" s="270"/>
      <c r="P8" s="153"/>
    </row>
    <row r="9" spans="1:23" ht="19.95" customHeight="1" x14ac:dyDescent="0.3">
      <c r="A9" s="1"/>
      <c r="B9" s="310" t="s">
        <v>23</v>
      </c>
      <c r="C9" s="311"/>
      <c r="D9" s="311"/>
      <c r="E9" s="311"/>
      <c r="F9" s="311"/>
      <c r="G9" s="311"/>
      <c r="H9" s="311"/>
      <c r="I9" s="241"/>
      <c r="J9" s="274"/>
      <c r="K9" s="270"/>
      <c r="L9" s="270"/>
      <c r="M9" s="270"/>
      <c r="N9" s="270"/>
      <c r="O9" s="270"/>
      <c r="P9" s="153"/>
    </row>
    <row r="10" spans="1:23" ht="18" customHeight="1" x14ac:dyDescent="0.3">
      <c r="A10" s="1"/>
      <c r="B10" s="240" t="s">
        <v>25</v>
      </c>
      <c r="C10" s="229"/>
      <c r="D10" s="229"/>
      <c r="E10" s="229"/>
      <c r="F10" s="239" t="s">
        <v>26</v>
      </c>
      <c r="G10" s="229"/>
      <c r="H10" s="229"/>
      <c r="I10" s="229"/>
      <c r="J10" s="273"/>
      <c r="K10" s="270"/>
      <c r="L10" s="270"/>
      <c r="M10" s="270"/>
      <c r="N10" s="270"/>
      <c r="O10" s="270"/>
      <c r="P10" s="153"/>
    </row>
    <row r="11" spans="1:23" ht="19.95" customHeight="1" x14ac:dyDescent="0.3">
      <c r="A11" s="1"/>
      <c r="B11" s="310" t="s">
        <v>24</v>
      </c>
      <c r="C11" s="311"/>
      <c r="D11" s="311"/>
      <c r="E11" s="311"/>
      <c r="F11" s="311"/>
      <c r="G11" s="311"/>
      <c r="H11" s="311"/>
      <c r="I11" s="241"/>
      <c r="J11" s="274"/>
      <c r="K11" s="270"/>
      <c r="L11" s="270"/>
      <c r="M11" s="270"/>
      <c r="N11" s="270"/>
      <c r="O11" s="270"/>
      <c r="P11" s="153"/>
    </row>
    <row r="12" spans="1:23" ht="18" customHeight="1" x14ac:dyDescent="0.3">
      <c r="A12" s="1"/>
      <c r="B12" s="240" t="s">
        <v>27</v>
      </c>
      <c r="C12" s="229"/>
      <c r="D12" s="229"/>
      <c r="E12" s="229"/>
      <c r="F12" s="239" t="s">
        <v>26</v>
      </c>
      <c r="G12" s="229"/>
      <c r="H12" s="229"/>
      <c r="I12" s="229"/>
      <c r="J12" s="273"/>
      <c r="K12" s="270"/>
      <c r="L12" s="270"/>
      <c r="M12" s="270"/>
      <c r="N12" s="270"/>
      <c r="O12" s="270"/>
      <c r="P12" s="153"/>
    </row>
    <row r="13" spans="1:23" ht="18" customHeight="1" x14ac:dyDescent="0.3">
      <c r="A13" s="1"/>
      <c r="B13" s="236"/>
      <c r="C13" s="127"/>
      <c r="D13" s="127"/>
      <c r="E13" s="127"/>
      <c r="F13" s="127"/>
      <c r="G13" s="127"/>
      <c r="H13" s="127"/>
      <c r="I13" s="127"/>
      <c r="J13" s="275"/>
      <c r="K13" s="270"/>
      <c r="L13" s="270"/>
      <c r="M13" s="270"/>
      <c r="N13" s="270"/>
      <c r="O13" s="270"/>
      <c r="P13" s="153"/>
    </row>
    <row r="14" spans="1:23" ht="18" customHeight="1" x14ac:dyDescent="0.3">
      <c r="A14" s="1"/>
      <c r="B14" s="246" t="s">
        <v>6</v>
      </c>
      <c r="C14" s="254" t="s">
        <v>49</v>
      </c>
      <c r="D14" s="250" t="s">
        <v>50</v>
      </c>
      <c r="E14" s="244" t="s">
        <v>51</v>
      </c>
      <c r="F14" s="312" t="s">
        <v>33</v>
      </c>
      <c r="G14" s="297"/>
      <c r="H14" s="234"/>
      <c r="I14" s="242"/>
      <c r="J14" s="276"/>
      <c r="K14" s="270"/>
      <c r="L14" s="270"/>
      <c r="M14" s="270"/>
      <c r="N14" s="270"/>
      <c r="O14" s="270"/>
      <c r="P14" s="153"/>
    </row>
    <row r="15" spans="1:23" ht="18" customHeight="1" x14ac:dyDescent="0.3">
      <c r="A15" s="1"/>
      <c r="B15" s="213" t="s">
        <v>28</v>
      </c>
      <c r="C15" s="255">
        <f>'SO 14327'!C15+'SO 14328'!C15</f>
        <v>0</v>
      </c>
      <c r="D15" s="251">
        <f>'SO 14327'!D15+'SO 14328'!D15</f>
        <v>0</v>
      </c>
      <c r="E15" s="243">
        <f>'SO 14327'!E15+'SO 14328'!E15</f>
        <v>0</v>
      </c>
      <c r="F15" s="295" t="s">
        <v>34</v>
      </c>
      <c r="G15" s="287"/>
      <c r="H15" s="232"/>
      <c r="I15" s="258">
        <f>Rekapitulácia!F9</f>
        <v>0</v>
      </c>
      <c r="J15" s="202"/>
      <c r="K15" s="270"/>
      <c r="L15" s="270"/>
      <c r="M15" s="270"/>
      <c r="N15" s="270"/>
      <c r="O15" s="270"/>
      <c r="P15" s="153"/>
    </row>
    <row r="16" spans="1:23" ht="18" customHeight="1" x14ac:dyDescent="0.3">
      <c r="A16" s="1"/>
      <c r="B16" s="246" t="s">
        <v>29</v>
      </c>
      <c r="C16" s="262">
        <f>'SO 14327'!C16+'SO 14328'!C16</f>
        <v>0</v>
      </c>
      <c r="D16" s="263">
        <f>'SO 14327'!D16+'SO 14328'!D16</f>
        <v>0</v>
      </c>
      <c r="E16" s="248">
        <f>'SO 14327'!E16+'SO 14328'!E16</f>
        <v>0</v>
      </c>
      <c r="F16" s="296" t="s">
        <v>35</v>
      </c>
      <c r="G16" s="297"/>
      <c r="H16" s="235"/>
      <c r="I16" s="264">
        <f>Rekapitulácia!E9</f>
        <v>0</v>
      </c>
      <c r="J16" s="276"/>
      <c r="K16" s="270"/>
      <c r="L16" s="270"/>
      <c r="M16" s="270"/>
      <c r="N16" s="270"/>
      <c r="O16" s="270"/>
      <c r="P16" s="153"/>
    </row>
    <row r="17" spans="1:23" ht="18" customHeight="1" x14ac:dyDescent="0.3">
      <c r="A17" s="1"/>
      <c r="B17" s="213" t="s">
        <v>30</v>
      </c>
      <c r="C17" s="255">
        <f>'SO 14327'!C17+'SO 14328'!C17</f>
        <v>0</v>
      </c>
      <c r="D17" s="251">
        <f>'SO 14327'!D17+'SO 14328'!D17</f>
        <v>0</v>
      </c>
      <c r="E17" s="243">
        <f>'SO 14327'!E17+'SO 14328'!E17</f>
        <v>0</v>
      </c>
      <c r="F17" s="298" t="s">
        <v>36</v>
      </c>
      <c r="G17" s="299"/>
      <c r="H17" s="233"/>
      <c r="I17" s="258">
        <f>Rekapitulácia!D9</f>
        <v>0</v>
      </c>
      <c r="J17" s="202"/>
      <c r="K17" s="270"/>
      <c r="L17" s="270"/>
      <c r="M17" s="270"/>
      <c r="N17" s="270"/>
      <c r="O17" s="270"/>
      <c r="P17" s="153"/>
    </row>
    <row r="18" spans="1:23" ht="18" customHeight="1" x14ac:dyDescent="0.3">
      <c r="A18" s="1"/>
      <c r="B18" s="240" t="s">
        <v>31</v>
      </c>
      <c r="C18" s="256">
        <f>'SO 14327'!C18+'SO 14328'!C18</f>
        <v>0</v>
      </c>
      <c r="D18" s="252">
        <f>'SO 14327'!D18+'SO 14328'!D18</f>
        <v>0</v>
      </c>
      <c r="E18" s="230">
        <f>'SO 14327'!E18+'SO 14328'!E18</f>
        <v>0</v>
      </c>
      <c r="F18" s="300"/>
      <c r="G18" s="289"/>
      <c r="H18" s="231"/>
      <c r="I18" s="259"/>
      <c r="J18" s="273"/>
      <c r="K18" s="270"/>
      <c r="L18" s="270"/>
      <c r="M18" s="270"/>
      <c r="N18" s="270"/>
      <c r="O18" s="270"/>
      <c r="P18" s="153"/>
    </row>
    <row r="19" spans="1:23" ht="18" customHeight="1" x14ac:dyDescent="0.3">
      <c r="A19" s="1"/>
      <c r="B19" s="240" t="s">
        <v>32</v>
      </c>
      <c r="C19" s="257"/>
      <c r="D19" s="253"/>
      <c r="E19" s="245">
        <f>SUM(E15:E18)</f>
        <v>0</v>
      </c>
      <c r="F19" s="301" t="s">
        <v>32</v>
      </c>
      <c r="G19" s="302"/>
      <c r="H19" s="231"/>
      <c r="I19" s="260">
        <f>SUM(I15:I18)</f>
        <v>0</v>
      </c>
      <c r="J19" s="273"/>
      <c r="K19" s="270"/>
      <c r="L19" s="270"/>
      <c r="M19" s="270"/>
      <c r="N19" s="270"/>
      <c r="O19" s="270"/>
      <c r="P19" s="153"/>
    </row>
    <row r="20" spans="1:23" ht="18" customHeight="1" x14ac:dyDescent="0.3">
      <c r="A20" s="1"/>
      <c r="B20" s="246" t="s">
        <v>42</v>
      </c>
      <c r="C20" s="249"/>
      <c r="D20" s="249"/>
      <c r="E20" s="265"/>
      <c r="F20" s="293" t="s">
        <v>42</v>
      </c>
      <c r="G20" s="297"/>
      <c r="H20" s="235"/>
      <c r="I20" s="261"/>
      <c r="J20" s="276"/>
      <c r="K20" s="270"/>
      <c r="L20" s="270"/>
      <c r="M20" s="270"/>
      <c r="N20" s="270"/>
      <c r="O20" s="270"/>
      <c r="P20" s="153"/>
    </row>
    <row r="21" spans="1:23" ht="18" customHeight="1" x14ac:dyDescent="0.3">
      <c r="A21" s="1"/>
      <c r="B21" s="213" t="s">
        <v>544</v>
      </c>
      <c r="C21" s="233"/>
      <c r="D21" s="233"/>
      <c r="E21" s="243">
        <f>'SO 14327'!E21+'SO 14328'!E21</f>
        <v>0</v>
      </c>
      <c r="F21" s="288" t="s">
        <v>547</v>
      </c>
      <c r="G21" s="289"/>
      <c r="H21" s="233"/>
      <c r="I21" s="258">
        <f>'SO 14327'!P21+'SO 14328'!P21</f>
        <v>0</v>
      </c>
      <c r="J21" s="202"/>
      <c r="K21" s="270"/>
      <c r="L21" s="270"/>
      <c r="M21" s="270"/>
      <c r="N21" s="270"/>
      <c r="O21" s="270"/>
      <c r="P21" s="153"/>
    </row>
    <row r="22" spans="1:23" ht="18" customHeight="1" x14ac:dyDescent="0.3">
      <c r="A22" s="1"/>
      <c r="B22" s="240" t="s">
        <v>545</v>
      </c>
      <c r="C22" s="231"/>
      <c r="D22" s="231"/>
      <c r="E22" s="230">
        <f>'SO 14327'!E22+'SO 14328'!E22</f>
        <v>0</v>
      </c>
      <c r="F22" s="288" t="s">
        <v>548</v>
      </c>
      <c r="G22" s="289"/>
      <c r="H22" s="231"/>
      <c r="I22" s="259">
        <f>'SO 14327'!P22+'SO 14328'!P22</f>
        <v>0</v>
      </c>
      <c r="J22" s="273"/>
      <c r="K22" s="270"/>
      <c r="L22" s="270"/>
      <c r="M22" s="270"/>
      <c r="N22" s="270"/>
      <c r="O22" s="270"/>
      <c r="P22" s="153"/>
      <c r="V22" s="53"/>
      <c r="W22" s="53"/>
    </row>
    <row r="23" spans="1:23" ht="18" customHeight="1" x14ac:dyDescent="0.3">
      <c r="A23" s="1"/>
      <c r="B23" s="240" t="s">
        <v>546</v>
      </c>
      <c r="C23" s="231"/>
      <c r="D23" s="231"/>
      <c r="E23" s="230">
        <f>'SO 14327'!E23+'SO 14328'!E23</f>
        <v>0</v>
      </c>
      <c r="F23" s="288" t="s">
        <v>549</v>
      </c>
      <c r="G23" s="289"/>
      <c r="H23" s="231"/>
      <c r="I23" s="259">
        <f>'SO 14327'!P23+'SO 14328'!P23</f>
        <v>0</v>
      </c>
      <c r="J23" s="273"/>
      <c r="K23" s="270"/>
      <c r="L23" s="270"/>
      <c r="M23" s="270"/>
      <c r="N23" s="270"/>
      <c r="O23" s="270"/>
      <c r="P23" s="153"/>
      <c r="V23" s="53"/>
      <c r="W23" s="53"/>
    </row>
    <row r="24" spans="1:23" ht="18" customHeight="1" x14ac:dyDescent="0.3">
      <c r="A24" s="1"/>
      <c r="B24" s="237"/>
      <c r="C24" s="231"/>
      <c r="D24" s="231"/>
      <c r="E24" s="231"/>
      <c r="F24" s="290"/>
      <c r="G24" s="289"/>
      <c r="H24" s="231"/>
      <c r="I24" s="237"/>
      <c r="J24" s="273"/>
      <c r="K24" s="270"/>
      <c r="L24" s="270"/>
      <c r="M24" s="270"/>
      <c r="N24" s="270"/>
      <c r="O24" s="270"/>
      <c r="P24" s="153"/>
      <c r="V24" s="53"/>
      <c r="W24" s="53"/>
    </row>
    <row r="25" spans="1:23" ht="18" customHeight="1" x14ac:dyDescent="0.3">
      <c r="A25" s="1"/>
      <c r="B25" s="240"/>
      <c r="C25" s="231"/>
      <c r="D25" s="231"/>
      <c r="E25" s="231"/>
      <c r="F25" s="291" t="s">
        <v>32</v>
      </c>
      <c r="G25" s="292"/>
      <c r="H25" s="231"/>
      <c r="I25" s="260">
        <f>SUM(E21:E24)+SUM(I21:I24)</f>
        <v>0</v>
      </c>
      <c r="J25" s="273"/>
      <c r="K25" s="270"/>
      <c r="L25" s="270"/>
      <c r="M25" s="270"/>
      <c r="N25" s="270"/>
      <c r="O25" s="270"/>
      <c r="P25" s="153"/>
    </row>
    <row r="26" spans="1:23" ht="18" customHeight="1" x14ac:dyDescent="0.3">
      <c r="A26" s="1"/>
      <c r="B26" s="212" t="s">
        <v>54</v>
      </c>
      <c r="C26" s="132"/>
      <c r="D26" s="132"/>
      <c r="E26" s="267"/>
      <c r="F26" s="293" t="s">
        <v>37</v>
      </c>
      <c r="G26" s="294"/>
      <c r="H26" s="132"/>
      <c r="I26" s="236"/>
      <c r="J26" s="275"/>
      <c r="K26" s="270"/>
      <c r="L26" s="270"/>
      <c r="M26" s="270"/>
      <c r="N26" s="270"/>
      <c r="O26" s="270"/>
      <c r="P26" s="153"/>
    </row>
    <row r="27" spans="1:23" ht="18" customHeight="1" x14ac:dyDescent="0.3">
      <c r="A27" s="1"/>
      <c r="B27" s="209"/>
      <c r="C27" s="1"/>
      <c r="D27" s="1"/>
      <c r="E27" s="268"/>
      <c r="F27" s="281" t="s">
        <v>38</v>
      </c>
      <c r="G27" s="282"/>
      <c r="H27" s="133"/>
      <c r="I27" s="258">
        <f>E19+I19+I25</f>
        <v>0</v>
      </c>
      <c r="J27" s="202"/>
      <c r="K27" s="270"/>
      <c r="L27" s="270"/>
      <c r="M27" s="270"/>
      <c r="N27" s="270"/>
      <c r="O27" s="270"/>
      <c r="P27" s="153"/>
    </row>
    <row r="28" spans="1:23" ht="18" customHeight="1" x14ac:dyDescent="0.3">
      <c r="A28" s="1"/>
      <c r="B28" s="209"/>
      <c r="C28" s="1"/>
      <c r="D28" s="1"/>
      <c r="E28" s="268"/>
      <c r="F28" s="283" t="s">
        <v>39</v>
      </c>
      <c r="G28" s="284"/>
      <c r="H28" s="248">
        <f>Rekapitulácia!B10</f>
        <v>0</v>
      </c>
      <c r="I28" s="246">
        <f>ROUND(((ROUND(H28,2)*20)/100),2)*1</f>
        <v>0</v>
      </c>
      <c r="J28" s="276"/>
      <c r="K28" s="270"/>
      <c r="L28" s="270"/>
      <c r="M28" s="270"/>
      <c r="N28" s="270"/>
      <c r="O28" s="270"/>
      <c r="P28" s="152"/>
    </row>
    <row r="29" spans="1:23" ht="18" customHeight="1" x14ac:dyDescent="0.3">
      <c r="A29" s="1"/>
      <c r="B29" s="209"/>
      <c r="C29" s="1"/>
      <c r="D29" s="1"/>
      <c r="E29" s="268"/>
      <c r="F29" s="285" t="s">
        <v>40</v>
      </c>
      <c r="G29" s="286"/>
      <c r="H29" s="243">
        <f>Rekapitulácia!B11</f>
        <v>0</v>
      </c>
      <c r="I29" s="213">
        <f>ROUND(((ROUND(H29,2)*0)/100),2)</f>
        <v>0</v>
      </c>
      <c r="J29" s="202"/>
      <c r="K29" s="270"/>
      <c r="L29" s="270"/>
      <c r="M29" s="270"/>
      <c r="N29" s="270"/>
      <c r="O29" s="270"/>
      <c r="P29" s="152"/>
    </row>
    <row r="30" spans="1:23" ht="18" customHeight="1" x14ac:dyDescent="0.3">
      <c r="A30" s="1"/>
      <c r="B30" s="209"/>
      <c r="C30" s="1"/>
      <c r="D30" s="1"/>
      <c r="E30" s="268"/>
      <c r="F30" s="283" t="s">
        <v>41</v>
      </c>
      <c r="G30" s="284"/>
      <c r="H30" s="235"/>
      <c r="I30" s="266">
        <f>SUM(I27:I29)</f>
        <v>0</v>
      </c>
      <c r="J30" s="276"/>
      <c r="K30" s="270"/>
      <c r="L30" s="270"/>
      <c r="M30" s="270"/>
      <c r="N30" s="270"/>
      <c r="O30" s="270"/>
      <c r="P30" s="153"/>
    </row>
    <row r="31" spans="1:23" ht="18" customHeight="1" x14ac:dyDescent="0.3">
      <c r="A31" s="1"/>
      <c r="B31" s="209"/>
      <c r="C31" s="1"/>
      <c r="D31" s="1"/>
      <c r="E31" s="269"/>
      <c r="F31" s="282"/>
      <c r="G31" s="287"/>
      <c r="H31" s="233"/>
      <c r="I31" s="209"/>
      <c r="J31" s="202"/>
      <c r="K31" s="270"/>
      <c r="L31" s="270"/>
      <c r="M31" s="270"/>
      <c r="N31" s="270"/>
      <c r="O31" s="270"/>
      <c r="P31" s="153"/>
    </row>
    <row r="32" spans="1:23" ht="18" customHeight="1" x14ac:dyDescent="0.3">
      <c r="A32" s="1"/>
      <c r="B32" s="212" t="s">
        <v>52</v>
      </c>
      <c r="C32" s="127"/>
      <c r="D32" s="127"/>
      <c r="E32" s="247" t="s">
        <v>53</v>
      </c>
      <c r="F32" s="232"/>
      <c r="G32" s="127"/>
      <c r="H32" s="132"/>
      <c r="I32" s="127"/>
      <c r="J32" s="275"/>
      <c r="K32" s="270"/>
      <c r="L32" s="270"/>
      <c r="M32" s="270"/>
      <c r="N32" s="270"/>
      <c r="O32" s="270"/>
      <c r="P32" s="153"/>
    </row>
    <row r="33" spans="1:23" ht="18" customHeight="1" x14ac:dyDescent="0.3">
      <c r="A33" s="1"/>
      <c r="B33" s="209"/>
      <c r="C33" s="1"/>
      <c r="D33" s="1"/>
      <c r="E33" s="1"/>
      <c r="F33" s="1"/>
      <c r="G33" s="1"/>
      <c r="H33" s="1"/>
      <c r="I33" s="1"/>
      <c r="J33" s="202"/>
      <c r="K33" s="270"/>
      <c r="L33" s="270"/>
      <c r="M33" s="270"/>
      <c r="N33" s="270"/>
      <c r="O33" s="270"/>
      <c r="P33" s="153"/>
    </row>
    <row r="34" spans="1:23" ht="18" customHeight="1" x14ac:dyDescent="0.3">
      <c r="A34" s="1"/>
      <c r="B34" s="209"/>
      <c r="C34" s="1"/>
      <c r="D34" s="1"/>
      <c r="E34" s="1"/>
      <c r="F34" s="1"/>
      <c r="G34" s="1"/>
      <c r="H34" s="1"/>
      <c r="I34" s="1"/>
      <c r="J34" s="202"/>
      <c r="K34" s="270"/>
      <c r="L34" s="270"/>
      <c r="M34" s="270"/>
      <c r="N34" s="270"/>
      <c r="O34" s="270"/>
      <c r="P34" s="153"/>
    </row>
    <row r="35" spans="1:23" ht="18" customHeight="1" x14ac:dyDescent="0.3">
      <c r="A35" s="1"/>
      <c r="B35" s="209"/>
      <c r="C35" s="1"/>
      <c r="D35" s="1"/>
      <c r="E35" s="1"/>
      <c r="F35" s="1"/>
      <c r="G35" s="1"/>
      <c r="H35" s="1"/>
      <c r="I35" s="1"/>
      <c r="J35" s="202"/>
      <c r="K35" s="270"/>
      <c r="L35" s="270"/>
      <c r="M35" s="270"/>
      <c r="N35" s="270"/>
      <c r="O35" s="270"/>
      <c r="P35" s="153"/>
    </row>
    <row r="36" spans="1:23" ht="18" customHeight="1" x14ac:dyDescent="0.3">
      <c r="A36" s="1"/>
      <c r="B36" s="209"/>
      <c r="C36" s="1"/>
      <c r="D36" s="1"/>
      <c r="E36" s="1"/>
      <c r="F36" s="1"/>
      <c r="G36" s="1"/>
      <c r="H36" s="1"/>
      <c r="I36" s="1"/>
      <c r="J36" s="202"/>
      <c r="K36" s="270"/>
      <c r="L36" s="270"/>
      <c r="M36" s="270"/>
      <c r="N36" s="270"/>
      <c r="O36" s="270"/>
      <c r="P36" s="153"/>
    </row>
    <row r="37" spans="1:23" ht="18" customHeight="1" x14ac:dyDescent="0.3">
      <c r="A37" s="1"/>
      <c r="B37" s="209"/>
      <c r="C37" s="1"/>
      <c r="D37" s="1"/>
      <c r="E37" s="1"/>
      <c r="F37" s="1"/>
      <c r="G37" s="1"/>
      <c r="H37" s="1"/>
      <c r="I37" s="1"/>
      <c r="J37" s="202"/>
      <c r="K37" s="270"/>
      <c r="L37" s="270"/>
      <c r="M37" s="270"/>
      <c r="N37" s="270"/>
      <c r="O37" s="270"/>
      <c r="P37" s="153"/>
    </row>
    <row r="38" spans="1:23" ht="18" customHeight="1" x14ac:dyDescent="0.3">
      <c r="A38" s="1"/>
      <c r="B38" s="271"/>
      <c r="C38" s="272"/>
      <c r="D38" s="272"/>
      <c r="E38" s="272"/>
      <c r="F38" s="272"/>
      <c r="G38" s="272"/>
      <c r="H38" s="272"/>
      <c r="I38" s="272"/>
      <c r="J38" s="277"/>
      <c r="K38" s="270"/>
      <c r="L38" s="270"/>
      <c r="M38" s="270"/>
      <c r="N38" s="270"/>
      <c r="O38" s="270"/>
      <c r="P38" s="153"/>
    </row>
    <row r="39" spans="1:23" ht="18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17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1:23" ht="18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1:23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1:23" x14ac:dyDescent="0.3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</sheetData>
  <mergeCells count="23">
    <mergeCell ref="F14:G14"/>
    <mergeCell ref="B2:J2"/>
    <mergeCell ref="B3:J3"/>
    <mergeCell ref="B7:H7"/>
    <mergeCell ref="B9:H9"/>
    <mergeCell ref="B11:H11"/>
    <mergeCell ref="F26:G26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7:G27"/>
    <mergeCell ref="F28:G28"/>
    <mergeCell ref="F29:G29"/>
    <mergeCell ref="F30:G30"/>
    <mergeCell ref="F31:G31"/>
  </mergeCells>
  <pageMargins left="0.7" right="0.7" top="0.75" bottom="0.75" header="0.3" footer="0.3"/>
  <pageSetup paperSize="9" scale="95" orientation="portrait" horizontalDpi="300" verticalDpi="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2D28F-952A-4554-9170-D30D1F57FBF6}">
  <dimension ref="A1:AA334"/>
  <sheetViews>
    <sheetView workbookViewId="0">
      <pane ySplit="1" topLeftCell="A311" activePane="bottomLeft" state="frozen"/>
      <selection pane="bottomLeft" activeCell="H103" sqref="H103:H330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8.55468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378" t="s">
        <v>14</v>
      </c>
      <c r="C1" s="379"/>
      <c r="D1" s="12"/>
      <c r="E1" s="380" t="s">
        <v>0</v>
      </c>
      <c r="F1" s="381"/>
      <c r="G1" s="13"/>
      <c r="H1" s="393" t="s">
        <v>86</v>
      </c>
      <c r="I1" s="379"/>
      <c r="J1" s="161"/>
      <c r="K1" s="162"/>
      <c r="L1" s="162"/>
      <c r="M1" s="162"/>
      <c r="N1" s="162"/>
      <c r="O1" s="162"/>
      <c r="P1" s="163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382" t="s">
        <v>14</v>
      </c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4"/>
      <c r="R2" s="384"/>
      <c r="S2" s="384"/>
      <c r="T2" s="384"/>
      <c r="U2" s="384"/>
      <c r="V2" s="385"/>
      <c r="W2" s="53"/>
    </row>
    <row r="3" spans="1:23" ht="18" customHeight="1" x14ac:dyDescent="0.3">
      <c r="A3" s="15"/>
      <c r="B3" s="386" t="s">
        <v>1</v>
      </c>
      <c r="C3" s="387"/>
      <c r="D3" s="387"/>
      <c r="E3" s="387"/>
      <c r="F3" s="387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  <c r="T3" s="388"/>
      <c r="U3" s="388"/>
      <c r="V3" s="389"/>
      <c r="W3" s="53"/>
    </row>
    <row r="4" spans="1:23" ht="18" customHeight="1" x14ac:dyDescent="0.3">
      <c r="A4" s="15"/>
      <c r="B4" s="43" t="s">
        <v>15</v>
      </c>
      <c r="C4" s="32"/>
      <c r="D4" s="25"/>
      <c r="E4" s="25"/>
      <c r="F4" s="44" t="s">
        <v>16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17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18</v>
      </c>
      <c r="C6" s="32"/>
      <c r="D6" s="44" t="s">
        <v>19</v>
      </c>
      <c r="E6" s="25"/>
      <c r="F6" s="44" t="s">
        <v>20</v>
      </c>
      <c r="G6" s="44" t="s">
        <v>21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390" t="s">
        <v>22</v>
      </c>
      <c r="C7" s="391"/>
      <c r="D7" s="391"/>
      <c r="E7" s="391"/>
      <c r="F7" s="391"/>
      <c r="G7" s="391"/>
      <c r="H7" s="392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25</v>
      </c>
      <c r="C8" s="46"/>
      <c r="D8" s="28"/>
      <c r="E8" s="28"/>
      <c r="F8" s="50" t="s">
        <v>26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369" t="s">
        <v>23</v>
      </c>
      <c r="C9" s="370"/>
      <c r="D9" s="370"/>
      <c r="E9" s="370"/>
      <c r="F9" s="370"/>
      <c r="G9" s="370"/>
      <c r="H9" s="371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25</v>
      </c>
      <c r="C10" s="32"/>
      <c r="D10" s="25"/>
      <c r="E10" s="25"/>
      <c r="F10" s="44" t="s">
        <v>26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369" t="s">
        <v>24</v>
      </c>
      <c r="C11" s="370"/>
      <c r="D11" s="370"/>
      <c r="E11" s="370"/>
      <c r="F11" s="370"/>
      <c r="G11" s="370"/>
      <c r="H11" s="371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27</v>
      </c>
      <c r="C12" s="32"/>
      <c r="D12" s="25"/>
      <c r="E12" s="25"/>
      <c r="F12" s="44" t="s">
        <v>26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49</v>
      </c>
      <c r="D14" s="61" t="s">
        <v>50</v>
      </c>
      <c r="E14" s="66" t="s">
        <v>51</v>
      </c>
      <c r="F14" s="372" t="s">
        <v>33</v>
      </c>
      <c r="G14" s="373"/>
      <c r="H14" s="364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28</v>
      </c>
      <c r="C15" s="63">
        <f>'SO 14327'!E62</f>
        <v>0</v>
      </c>
      <c r="D15" s="58">
        <f>'SO 14327'!F62</f>
        <v>0</v>
      </c>
      <c r="E15" s="67">
        <f>'SO 14327'!G62</f>
        <v>0</v>
      </c>
      <c r="F15" s="374" t="s">
        <v>34</v>
      </c>
      <c r="G15" s="366"/>
      <c r="H15" s="349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29</v>
      </c>
      <c r="C16" s="92">
        <f>'SO 14327'!E80</f>
        <v>0</v>
      </c>
      <c r="D16" s="93">
        <f>'SO 14327'!F80</f>
        <v>0</v>
      </c>
      <c r="E16" s="94">
        <f>'SO 14327'!G80</f>
        <v>0</v>
      </c>
      <c r="F16" s="375" t="s">
        <v>35</v>
      </c>
      <c r="G16" s="366"/>
      <c r="H16" s="349"/>
      <c r="I16" s="25"/>
      <c r="J16" s="25"/>
      <c r="K16" s="26"/>
      <c r="L16" s="26"/>
      <c r="M16" s="26"/>
      <c r="N16" s="26"/>
      <c r="O16" s="74"/>
      <c r="P16" s="83">
        <f>(SUM(Z101:Z333))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30</v>
      </c>
      <c r="C17" s="63">
        <f>'SO 14327'!E84</f>
        <v>0</v>
      </c>
      <c r="D17" s="58">
        <f>'SO 14327'!F84</f>
        <v>0</v>
      </c>
      <c r="E17" s="67">
        <f>'SO 14327'!G84</f>
        <v>0</v>
      </c>
      <c r="F17" s="376" t="s">
        <v>36</v>
      </c>
      <c r="G17" s="366"/>
      <c r="H17" s="349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31</v>
      </c>
      <c r="C18" s="64"/>
      <c r="D18" s="59"/>
      <c r="E18" s="68"/>
      <c r="F18" s="377"/>
      <c r="G18" s="368"/>
      <c r="H18" s="349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32</v>
      </c>
      <c r="C19" s="65"/>
      <c r="D19" s="60"/>
      <c r="E19" s="69">
        <f>SUM(E15:E18)</f>
        <v>0</v>
      </c>
      <c r="F19" s="361" t="s">
        <v>32</v>
      </c>
      <c r="G19" s="348"/>
      <c r="H19" s="362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42</v>
      </c>
      <c r="C20" s="57"/>
      <c r="D20" s="95"/>
      <c r="E20" s="96"/>
      <c r="F20" s="350" t="s">
        <v>42</v>
      </c>
      <c r="G20" s="363"/>
      <c r="H20" s="364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43</v>
      </c>
      <c r="C21" s="51"/>
      <c r="D21" s="91"/>
      <c r="E21" s="70">
        <f>((E15*U22*0)+(E16*V22*0)+(E17*W22*0))/100</f>
        <v>0</v>
      </c>
      <c r="F21" s="365" t="s">
        <v>46</v>
      </c>
      <c r="G21" s="366"/>
      <c r="H21" s="349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44</v>
      </c>
      <c r="C22" s="34"/>
      <c r="D22" s="72"/>
      <c r="E22" s="71">
        <f>((E15*U23*0)+(E16*V23*0)+(E17*W23*0))/100</f>
        <v>0</v>
      </c>
      <c r="F22" s="365" t="s">
        <v>47</v>
      </c>
      <c r="G22" s="366"/>
      <c r="H22" s="349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45</v>
      </c>
      <c r="C23" s="34"/>
      <c r="D23" s="72"/>
      <c r="E23" s="71">
        <f>((E15*U24*0)+(E16*V24*0)+(E17*W24*0))/100</f>
        <v>0</v>
      </c>
      <c r="F23" s="365" t="s">
        <v>48</v>
      </c>
      <c r="G23" s="366"/>
      <c r="H23" s="349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367"/>
      <c r="G24" s="368"/>
      <c r="H24" s="349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347" t="s">
        <v>32</v>
      </c>
      <c r="G25" s="348"/>
      <c r="H25" s="349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54</v>
      </c>
      <c r="C26" s="98"/>
      <c r="D26" s="100"/>
      <c r="E26" s="106"/>
      <c r="F26" s="350" t="s">
        <v>37</v>
      </c>
      <c r="G26" s="351"/>
      <c r="H26" s="352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353" t="s">
        <v>38</v>
      </c>
      <c r="G27" s="336"/>
      <c r="H27" s="354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355" t="s">
        <v>39</v>
      </c>
      <c r="G28" s="356"/>
      <c r="H28" s="219">
        <f>P27-SUM('SO 14327'!K101:'SO 14327'!K333)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357" t="s">
        <v>40</v>
      </c>
      <c r="G29" s="358"/>
      <c r="H29" s="33">
        <f>SUM('SO 14327'!K101:'SO 14327'!K333)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359" t="s">
        <v>41</v>
      </c>
      <c r="G30" s="360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336"/>
      <c r="G31" s="337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52</v>
      </c>
      <c r="C32" s="102"/>
      <c r="D32" s="19"/>
      <c r="E32" s="111" t="s">
        <v>53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7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7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7"/>
    </row>
    <row r="42" spans="1:23" x14ac:dyDescent="0.3">
      <c r="A42" s="131"/>
      <c r="B42" s="205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7"/>
    </row>
    <row r="43" spans="1:23" x14ac:dyDescent="0.3">
      <c r="A43" s="131"/>
      <c r="B43" s="20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1"/>
      <c r="B44" s="340" t="s">
        <v>0</v>
      </c>
      <c r="C44" s="341"/>
      <c r="D44" s="341"/>
      <c r="E44" s="341"/>
      <c r="F44" s="341"/>
      <c r="G44" s="341"/>
      <c r="H44" s="341"/>
      <c r="I44" s="341"/>
      <c r="J44" s="341"/>
      <c r="K44" s="341"/>
      <c r="L44" s="341"/>
      <c r="M44" s="341"/>
      <c r="N44" s="341"/>
      <c r="O44" s="341"/>
      <c r="P44" s="341"/>
      <c r="Q44" s="341"/>
      <c r="R44" s="341"/>
      <c r="S44" s="341"/>
      <c r="T44" s="341"/>
      <c r="U44" s="341"/>
      <c r="V44" s="342"/>
      <c r="W44" s="53"/>
    </row>
    <row r="45" spans="1:23" x14ac:dyDescent="0.3">
      <c r="A45" s="131"/>
      <c r="B45" s="20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4"/>
      <c r="B46" s="321" t="s">
        <v>22</v>
      </c>
      <c r="C46" s="322"/>
      <c r="D46" s="322"/>
      <c r="E46" s="323"/>
      <c r="F46" s="343" t="s">
        <v>19</v>
      </c>
      <c r="G46" s="322"/>
      <c r="H46" s="323"/>
      <c r="I46" s="130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4"/>
      <c r="B47" s="321" t="s">
        <v>23</v>
      </c>
      <c r="C47" s="322"/>
      <c r="D47" s="322"/>
      <c r="E47" s="323"/>
      <c r="F47" s="343" t="s">
        <v>17</v>
      </c>
      <c r="G47" s="322"/>
      <c r="H47" s="323"/>
      <c r="I47" s="130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4"/>
      <c r="B48" s="321" t="s">
        <v>24</v>
      </c>
      <c r="C48" s="322"/>
      <c r="D48" s="322"/>
      <c r="E48" s="323"/>
      <c r="F48" s="343" t="s">
        <v>58</v>
      </c>
      <c r="G48" s="322"/>
      <c r="H48" s="323"/>
      <c r="I48" s="130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4"/>
      <c r="B49" s="344" t="s">
        <v>1</v>
      </c>
      <c r="C49" s="345"/>
      <c r="D49" s="345"/>
      <c r="E49" s="345"/>
      <c r="F49" s="345"/>
      <c r="G49" s="345"/>
      <c r="H49" s="345"/>
      <c r="I49" s="346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8" t="s">
        <v>15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8" t="s">
        <v>59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338" t="s">
        <v>55</v>
      </c>
      <c r="C54" s="339"/>
      <c r="D54" s="129"/>
      <c r="E54" s="129" t="s">
        <v>49</v>
      </c>
      <c r="F54" s="129" t="s">
        <v>50</v>
      </c>
      <c r="G54" s="129" t="s">
        <v>32</v>
      </c>
      <c r="H54" s="129" t="s">
        <v>56</v>
      </c>
      <c r="I54" s="129" t="s">
        <v>57</v>
      </c>
      <c r="J54" s="128"/>
      <c r="K54" s="128"/>
      <c r="L54" s="128"/>
      <c r="M54" s="128"/>
      <c r="N54" s="128"/>
      <c r="O54" s="128"/>
      <c r="P54" s="128"/>
      <c r="Q54" s="126"/>
      <c r="R54" s="126"/>
      <c r="S54" s="126"/>
      <c r="T54" s="126"/>
      <c r="U54" s="126"/>
      <c r="V54" s="150"/>
      <c r="W54" s="53"/>
    </row>
    <row r="55" spans="1:26" x14ac:dyDescent="0.3">
      <c r="A55" s="10"/>
      <c r="B55" s="335" t="s">
        <v>60</v>
      </c>
      <c r="C55" s="327"/>
      <c r="D55" s="327"/>
      <c r="E55" s="136"/>
      <c r="F55" s="136"/>
      <c r="G55" s="136"/>
      <c r="H55" s="137"/>
      <c r="I55" s="137"/>
      <c r="J55" s="137"/>
      <c r="K55" s="137"/>
      <c r="L55" s="137"/>
      <c r="M55" s="137"/>
      <c r="N55" s="137"/>
      <c r="O55" s="137"/>
      <c r="P55" s="137"/>
      <c r="Q55" s="138"/>
      <c r="R55" s="138"/>
      <c r="S55" s="138"/>
      <c r="T55" s="138"/>
      <c r="U55" s="138"/>
      <c r="V55" s="151"/>
      <c r="W55" s="218"/>
      <c r="X55" s="139"/>
      <c r="Y55" s="139"/>
      <c r="Z55" s="139"/>
    </row>
    <row r="56" spans="1:26" x14ac:dyDescent="0.3">
      <c r="A56" s="10"/>
      <c r="B56" s="329" t="s">
        <v>61</v>
      </c>
      <c r="C56" s="330"/>
      <c r="D56" s="330"/>
      <c r="E56" s="140">
        <f>'SO 14327'!L112</f>
        <v>0</v>
      </c>
      <c r="F56" s="140">
        <f>'SO 14327'!M112</f>
        <v>0</v>
      </c>
      <c r="G56" s="140">
        <f>'SO 14327'!I112</f>
        <v>0</v>
      </c>
      <c r="H56" s="141">
        <f>'SO 14327'!S112</f>
        <v>0</v>
      </c>
      <c r="I56" s="141">
        <f>'SO 14327'!V112</f>
        <v>0</v>
      </c>
      <c r="J56" s="141"/>
      <c r="K56" s="141"/>
      <c r="L56" s="141"/>
      <c r="M56" s="141"/>
      <c r="N56" s="141"/>
      <c r="O56" s="141"/>
      <c r="P56" s="141"/>
      <c r="Q56" s="139"/>
      <c r="R56" s="139"/>
      <c r="S56" s="139"/>
      <c r="T56" s="139"/>
      <c r="U56" s="139"/>
      <c r="V56" s="152"/>
      <c r="W56" s="218"/>
      <c r="X56" s="139"/>
      <c r="Y56" s="139"/>
      <c r="Z56" s="139"/>
    </row>
    <row r="57" spans="1:26" x14ac:dyDescent="0.3">
      <c r="A57" s="10"/>
      <c r="B57" s="329" t="s">
        <v>62</v>
      </c>
      <c r="C57" s="330"/>
      <c r="D57" s="330"/>
      <c r="E57" s="140">
        <f>'SO 14327'!L119</f>
        <v>0</v>
      </c>
      <c r="F57" s="140">
        <f>'SO 14327'!M119</f>
        <v>0</v>
      </c>
      <c r="G57" s="140">
        <f>'SO 14327'!I119</f>
        <v>0</v>
      </c>
      <c r="H57" s="141">
        <f>'SO 14327'!S119</f>
        <v>4.37</v>
      </c>
      <c r="I57" s="141">
        <f>'SO 14327'!V119</f>
        <v>0</v>
      </c>
      <c r="J57" s="141"/>
      <c r="K57" s="141"/>
      <c r="L57" s="141"/>
      <c r="M57" s="141"/>
      <c r="N57" s="141"/>
      <c r="O57" s="141"/>
      <c r="P57" s="141"/>
      <c r="Q57" s="139"/>
      <c r="R57" s="139"/>
      <c r="S57" s="139"/>
      <c r="T57" s="139"/>
      <c r="U57" s="139"/>
      <c r="V57" s="152"/>
      <c r="W57" s="218"/>
      <c r="X57" s="139"/>
      <c r="Y57" s="139"/>
      <c r="Z57" s="139"/>
    </row>
    <row r="58" spans="1:26" x14ac:dyDescent="0.3">
      <c r="A58" s="10"/>
      <c r="B58" s="329" t="s">
        <v>63</v>
      </c>
      <c r="C58" s="330"/>
      <c r="D58" s="330"/>
      <c r="E58" s="140">
        <f>'SO 14327'!L123</f>
        <v>0</v>
      </c>
      <c r="F58" s="140">
        <f>'SO 14327'!M123</f>
        <v>0</v>
      </c>
      <c r="G58" s="140">
        <f>'SO 14327'!I123</f>
        <v>0</v>
      </c>
      <c r="H58" s="141">
        <f>'SO 14327'!S123</f>
        <v>1.42</v>
      </c>
      <c r="I58" s="141">
        <f>'SO 14327'!V123</f>
        <v>0</v>
      </c>
      <c r="J58" s="141"/>
      <c r="K58" s="141"/>
      <c r="L58" s="141"/>
      <c r="M58" s="141"/>
      <c r="N58" s="141"/>
      <c r="O58" s="141"/>
      <c r="P58" s="141"/>
      <c r="Q58" s="139"/>
      <c r="R58" s="139"/>
      <c r="S58" s="139"/>
      <c r="T58" s="139"/>
      <c r="U58" s="139"/>
      <c r="V58" s="152"/>
      <c r="W58" s="218"/>
      <c r="X58" s="139"/>
      <c r="Y58" s="139"/>
      <c r="Z58" s="139"/>
    </row>
    <row r="59" spans="1:26" x14ac:dyDescent="0.3">
      <c r="A59" s="10"/>
      <c r="B59" s="329" t="s">
        <v>64</v>
      </c>
      <c r="C59" s="330"/>
      <c r="D59" s="330"/>
      <c r="E59" s="140">
        <f>'SO 14327'!L141</f>
        <v>0</v>
      </c>
      <c r="F59" s="140">
        <f>'SO 14327'!M141</f>
        <v>0</v>
      </c>
      <c r="G59" s="140">
        <f>'SO 14327'!I141</f>
        <v>0</v>
      </c>
      <c r="H59" s="141">
        <f>'SO 14327'!S141</f>
        <v>43.61</v>
      </c>
      <c r="I59" s="141">
        <f>'SO 14327'!V141</f>
        <v>0</v>
      </c>
      <c r="J59" s="141"/>
      <c r="K59" s="141"/>
      <c r="L59" s="141"/>
      <c r="M59" s="141"/>
      <c r="N59" s="141"/>
      <c r="O59" s="141"/>
      <c r="P59" s="141"/>
      <c r="Q59" s="139"/>
      <c r="R59" s="139"/>
      <c r="S59" s="139"/>
      <c r="T59" s="139"/>
      <c r="U59" s="139"/>
      <c r="V59" s="152"/>
      <c r="W59" s="218"/>
      <c r="X59" s="139"/>
      <c r="Y59" s="139"/>
      <c r="Z59" s="139"/>
    </row>
    <row r="60" spans="1:26" x14ac:dyDescent="0.3">
      <c r="A60" s="10"/>
      <c r="B60" s="329" t="s">
        <v>65</v>
      </c>
      <c r="C60" s="330"/>
      <c r="D60" s="330"/>
      <c r="E60" s="140">
        <f>'SO 14327'!L162</f>
        <v>0</v>
      </c>
      <c r="F60" s="140">
        <f>'SO 14327'!M162</f>
        <v>0</v>
      </c>
      <c r="G60" s="140">
        <f>'SO 14327'!I162</f>
        <v>0</v>
      </c>
      <c r="H60" s="141">
        <f>'SO 14327'!S162</f>
        <v>0.55000000000000004</v>
      </c>
      <c r="I60" s="141">
        <f>'SO 14327'!V162</f>
        <v>36.61</v>
      </c>
      <c r="J60" s="141"/>
      <c r="K60" s="141"/>
      <c r="L60" s="141"/>
      <c r="M60" s="141"/>
      <c r="N60" s="141"/>
      <c r="O60" s="141"/>
      <c r="P60" s="141"/>
      <c r="Q60" s="139"/>
      <c r="R60" s="139"/>
      <c r="S60" s="139"/>
      <c r="T60" s="139"/>
      <c r="U60" s="139"/>
      <c r="V60" s="152"/>
      <c r="W60" s="218"/>
      <c r="X60" s="139"/>
      <c r="Y60" s="139"/>
      <c r="Z60" s="139"/>
    </row>
    <row r="61" spans="1:26" x14ac:dyDescent="0.3">
      <c r="A61" s="10"/>
      <c r="B61" s="329" t="s">
        <v>66</v>
      </c>
      <c r="C61" s="330"/>
      <c r="D61" s="330"/>
      <c r="E61" s="140">
        <f>'SO 14327'!L166</f>
        <v>0</v>
      </c>
      <c r="F61" s="140">
        <f>'SO 14327'!M166</f>
        <v>0</v>
      </c>
      <c r="G61" s="140">
        <f>'SO 14327'!I166</f>
        <v>0</v>
      </c>
      <c r="H61" s="141">
        <f>'SO 14327'!S166</f>
        <v>0</v>
      </c>
      <c r="I61" s="141">
        <f>'SO 14327'!V166</f>
        <v>0</v>
      </c>
      <c r="J61" s="141"/>
      <c r="K61" s="141"/>
      <c r="L61" s="141"/>
      <c r="M61" s="141"/>
      <c r="N61" s="141"/>
      <c r="O61" s="141"/>
      <c r="P61" s="141"/>
      <c r="Q61" s="139"/>
      <c r="R61" s="139"/>
      <c r="S61" s="139"/>
      <c r="T61" s="139"/>
      <c r="U61" s="139"/>
      <c r="V61" s="152"/>
      <c r="W61" s="218"/>
      <c r="X61" s="139"/>
      <c r="Y61" s="139"/>
      <c r="Z61" s="139"/>
    </row>
    <row r="62" spans="1:26" x14ac:dyDescent="0.3">
      <c r="A62" s="10"/>
      <c r="B62" s="328" t="s">
        <v>60</v>
      </c>
      <c r="C62" s="315"/>
      <c r="D62" s="315"/>
      <c r="E62" s="142">
        <f>'SO 14327'!L168</f>
        <v>0</v>
      </c>
      <c r="F62" s="142">
        <f>'SO 14327'!M168</f>
        <v>0</v>
      </c>
      <c r="G62" s="142">
        <f>'SO 14327'!I168</f>
        <v>0</v>
      </c>
      <c r="H62" s="143">
        <f>'SO 14327'!S168</f>
        <v>49.95</v>
      </c>
      <c r="I62" s="143">
        <f>'SO 14327'!V168</f>
        <v>36.61</v>
      </c>
      <c r="J62" s="143"/>
      <c r="K62" s="143"/>
      <c r="L62" s="143"/>
      <c r="M62" s="143"/>
      <c r="N62" s="143"/>
      <c r="O62" s="143"/>
      <c r="P62" s="143"/>
      <c r="Q62" s="139"/>
      <c r="R62" s="139"/>
      <c r="S62" s="139"/>
      <c r="T62" s="139"/>
      <c r="U62" s="139"/>
      <c r="V62" s="152"/>
      <c r="W62" s="218"/>
      <c r="X62" s="139"/>
      <c r="Y62" s="139"/>
      <c r="Z62" s="139"/>
    </row>
    <row r="63" spans="1:26" x14ac:dyDescent="0.3">
      <c r="A63" s="1"/>
      <c r="B63" s="209"/>
      <c r="C63" s="1"/>
      <c r="D63" s="1"/>
      <c r="E63" s="133"/>
      <c r="F63" s="133"/>
      <c r="G63" s="133"/>
      <c r="H63" s="134"/>
      <c r="I63" s="134"/>
      <c r="J63" s="134"/>
      <c r="K63" s="134"/>
      <c r="L63" s="134"/>
      <c r="M63" s="134"/>
      <c r="N63" s="134"/>
      <c r="O63" s="134"/>
      <c r="P63" s="134"/>
      <c r="V63" s="153"/>
      <c r="W63" s="53"/>
    </row>
    <row r="64" spans="1:26" x14ac:dyDescent="0.3">
      <c r="A64" s="10"/>
      <c r="B64" s="328" t="s">
        <v>67</v>
      </c>
      <c r="C64" s="315"/>
      <c r="D64" s="315"/>
      <c r="E64" s="140"/>
      <c r="F64" s="140"/>
      <c r="G64" s="140"/>
      <c r="H64" s="141"/>
      <c r="I64" s="141"/>
      <c r="J64" s="141"/>
      <c r="K64" s="141"/>
      <c r="L64" s="141"/>
      <c r="M64" s="141"/>
      <c r="N64" s="141"/>
      <c r="O64" s="141"/>
      <c r="P64" s="141"/>
      <c r="Q64" s="139"/>
      <c r="R64" s="139"/>
      <c r="S64" s="139"/>
      <c r="T64" s="139"/>
      <c r="U64" s="139"/>
      <c r="V64" s="152"/>
      <c r="W64" s="218"/>
      <c r="X64" s="139"/>
      <c r="Y64" s="139"/>
      <c r="Z64" s="139"/>
    </row>
    <row r="65" spans="1:26" x14ac:dyDescent="0.3">
      <c r="A65" s="10"/>
      <c r="B65" s="329" t="s">
        <v>68</v>
      </c>
      <c r="C65" s="330"/>
      <c r="D65" s="330"/>
      <c r="E65" s="140">
        <f>'SO 14327'!L178</f>
        <v>0</v>
      </c>
      <c r="F65" s="140">
        <f>'SO 14327'!M178</f>
        <v>0</v>
      </c>
      <c r="G65" s="140">
        <f>'SO 14327'!I178</f>
        <v>0</v>
      </c>
      <c r="H65" s="141">
        <f>'SO 14327'!S178</f>
        <v>0.04</v>
      </c>
      <c r="I65" s="141">
        <f>'SO 14327'!V178</f>
        <v>0</v>
      </c>
      <c r="J65" s="141"/>
      <c r="K65" s="141"/>
      <c r="L65" s="141"/>
      <c r="M65" s="141"/>
      <c r="N65" s="141"/>
      <c r="O65" s="141"/>
      <c r="P65" s="141"/>
      <c r="Q65" s="139"/>
      <c r="R65" s="139"/>
      <c r="S65" s="139"/>
      <c r="T65" s="139"/>
      <c r="U65" s="139"/>
      <c r="V65" s="152"/>
      <c r="W65" s="218"/>
      <c r="X65" s="139"/>
      <c r="Y65" s="139"/>
      <c r="Z65" s="139"/>
    </row>
    <row r="66" spans="1:26" x14ac:dyDescent="0.3">
      <c r="A66" s="10"/>
      <c r="B66" s="329" t="s">
        <v>69</v>
      </c>
      <c r="C66" s="330"/>
      <c r="D66" s="330"/>
      <c r="E66" s="140">
        <f>'SO 14327'!L186</f>
        <v>0</v>
      </c>
      <c r="F66" s="140">
        <f>'SO 14327'!M186</f>
        <v>0</v>
      </c>
      <c r="G66" s="140">
        <f>'SO 14327'!I186</f>
        <v>0</v>
      </c>
      <c r="H66" s="141">
        <f>'SO 14327'!S186</f>
        <v>0.01</v>
      </c>
      <c r="I66" s="141">
        <f>'SO 14327'!V186</f>
        <v>0</v>
      </c>
      <c r="J66" s="141"/>
      <c r="K66" s="141"/>
      <c r="L66" s="141"/>
      <c r="M66" s="141"/>
      <c r="N66" s="141"/>
      <c r="O66" s="141"/>
      <c r="P66" s="141"/>
      <c r="Q66" s="139"/>
      <c r="R66" s="139"/>
      <c r="S66" s="139"/>
      <c r="T66" s="139"/>
      <c r="U66" s="139"/>
      <c r="V66" s="152"/>
      <c r="W66" s="218"/>
      <c r="X66" s="139"/>
      <c r="Y66" s="139"/>
      <c r="Z66" s="139"/>
    </row>
    <row r="67" spans="1:26" x14ac:dyDescent="0.3">
      <c r="A67" s="10"/>
      <c r="B67" s="329" t="s">
        <v>70</v>
      </c>
      <c r="C67" s="330"/>
      <c r="D67" s="330"/>
      <c r="E67" s="140">
        <f>'SO 14327'!L201</f>
        <v>0</v>
      </c>
      <c r="F67" s="140">
        <f>'SO 14327'!M201</f>
        <v>0</v>
      </c>
      <c r="G67" s="140">
        <f>'SO 14327'!I201</f>
        <v>0</v>
      </c>
      <c r="H67" s="141">
        <f>'SO 14327'!S201</f>
        <v>0.3</v>
      </c>
      <c r="I67" s="141">
        <f>'SO 14327'!V201</f>
        <v>0</v>
      </c>
      <c r="J67" s="141"/>
      <c r="K67" s="141"/>
      <c r="L67" s="141"/>
      <c r="M67" s="141"/>
      <c r="N67" s="141"/>
      <c r="O67" s="141"/>
      <c r="P67" s="141"/>
      <c r="Q67" s="139"/>
      <c r="R67" s="139"/>
      <c r="S67" s="139"/>
      <c r="T67" s="139"/>
      <c r="U67" s="139"/>
      <c r="V67" s="152"/>
      <c r="W67" s="218"/>
      <c r="X67" s="139"/>
      <c r="Y67" s="139"/>
      <c r="Z67" s="139"/>
    </row>
    <row r="68" spans="1:26" x14ac:dyDescent="0.3">
      <c r="A68" s="10"/>
      <c r="B68" s="329" t="s">
        <v>71</v>
      </c>
      <c r="C68" s="330"/>
      <c r="D68" s="330"/>
      <c r="E68" s="140">
        <f>'SO 14327'!L215</f>
        <v>0</v>
      </c>
      <c r="F68" s="140">
        <f>'SO 14327'!M215</f>
        <v>0</v>
      </c>
      <c r="G68" s="140">
        <f>'SO 14327'!I215</f>
        <v>0</v>
      </c>
      <c r="H68" s="141">
        <f>'SO 14327'!S215</f>
        <v>0.02</v>
      </c>
      <c r="I68" s="141">
        <f>'SO 14327'!V215</f>
        <v>0</v>
      </c>
      <c r="J68" s="141"/>
      <c r="K68" s="141"/>
      <c r="L68" s="141"/>
      <c r="M68" s="141"/>
      <c r="N68" s="141"/>
      <c r="O68" s="141"/>
      <c r="P68" s="141"/>
      <c r="Q68" s="139"/>
      <c r="R68" s="139"/>
      <c r="S68" s="139"/>
      <c r="T68" s="139"/>
      <c r="U68" s="139"/>
      <c r="V68" s="152"/>
      <c r="W68" s="218"/>
      <c r="X68" s="139"/>
      <c r="Y68" s="139"/>
      <c r="Z68" s="139"/>
    </row>
    <row r="69" spans="1:26" x14ac:dyDescent="0.3">
      <c r="A69" s="10"/>
      <c r="B69" s="329" t="s">
        <v>72</v>
      </c>
      <c r="C69" s="330"/>
      <c r="D69" s="330"/>
      <c r="E69" s="140">
        <f>'SO 14327'!L243</f>
        <v>0</v>
      </c>
      <c r="F69" s="140">
        <f>'SO 14327'!M243</f>
        <v>0</v>
      </c>
      <c r="G69" s="140">
        <f>'SO 14327'!I243</f>
        <v>0</v>
      </c>
      <c r="H69" s="141">
        <f>'SO 14327'!S243</f>
        <v>0.09</v>
      </c>
      <c r="I69" s="141">
        <f>'SO 14327'!V243</f>
        <v>7.0000000000000007E-2</v>
      </c>
      <c r="J69" s="141"/>
      <c r="K69" s="141"/>
      <c r="L69" s="141"/>
      <c r="M69" s="141"/>
      <c r="N69" s="141"/>
      <c r="O69" s="141"/>
      <c r="P69" s="141"/>
      <c r="Q69" s="139"/>
      <c r="R69" s="139"/>
      <c r="S69" s="139"/>
      <c r="T69" s="139"/>
      <c r="U69" s="139"/>
      <c r="V69" s="152"/>
      <c r="W69" s="218"/>
      <c r="X69" s="139"/>
      <c r="Y69" s="139"/>
      <c r="Z69" s="139"/>
    </row>
    <row r="70" spans="1:26" x14ac:dyDescent="0.3">
      <c r="A70" s="10"/>
      <c r="B70" s="329" t="s">
        <v>73</v>
      </c>
      <c r="C70" s="330"/>
      <c r="D70" s="330"/>
      <c r="E70" s="140">
        <f>'SO 14327'!L254</f>
        <v>0</v>
      </c>
      <c r="F70" s="140">
        <f>'SO 14327'!M254</f>
        <v>0</v>
      </c>
      <c r="G70" s="140">
        <f>'SO 14327'!I254</f>
        <v>0</v>
      </c>
      <c r="H70" s="141">
        <f>'SO 14327'!S254</f>
        <v>0.1</v>
      </c>
      <c r="I70" s="141">
        <f>'SO 14327'!V254</f>
        <v>0.01</v>
      </c>
      <c r="J70" s="141"/>
      <c r="K70" s="141"/>
      <c r="L70" s="141"/>
      <c r="M70" s="141"/>
      <c r="N70" s="141"/>
      <c r="O70" s="141"/>
      <c r="P70" s="141"/>
      <c r="Q70" s="139"/>
      <c r="R70" s="139"/>
      <c r="S70" s="139"/>
      <c r="T70" s="139"/>
      <c r="U70" s="139"/>
      <c r="V70" s="152"/>
      <c r="W70" s="218"/>
      <c r="X70" s="139"/>
      <c r="Y70" s="139"/>
      <c r="Z70" s="139"/>
    </row>
    <row r="71" spans="1:26" x14ac:dyDescent="0.3">
      <c r="A71" s="10"/>
      <c r="B71" s="329" t="s">
        <v>74</v>
      </c>
      <c r="C71" s="330"/>
      <c r="D71" s="330"/>
      <c r="E71" s="140">
        <f>'SO 14327'!L265</f>
        <v>0</v>
      </c>
      <c r="F71" s="140">
        <f>'SO 14327'!M265</f>
        <v>0</v>
      </c>
      <c r="G71" s="140">
        <f>'SO 14327'!I265</f>
        <v>0</v>
      </c>
      <c r="H71" s="141">
        <f>'SO 14327'!S265</f>
        <v>0</v>
      </c>
      <c r="I71" s="141">
        <f>'SO 14327'!V265</f>
        <v>0</v>
      </c>
      <c r="J71" s="141"/>
      <c r="K71" s="141"/>
      <c r="L71" s="141"/>
      <c r="M71" s="141"/>
      <c r="N71" s="141"/>
      <c r="O71" s="141"/>
      <c r="P71" s="141"/>
      <c r="Q71" s="139"/>
      <c r="R71" s="139"/>
      <c r="S71" s="139"/>
      <c r="T71" s="139"/>
      <c r="U71" s="139"/>
      <c r="V71" s="152"/>
      <c r="W71" s="218"/>
      <c r="X71" s="139"/>
      <c r="Y71" s="139"/>
      <c r="Z71" s="139"/>
    </row>
    <row r="72" spans="1:26" x14ac:dyDescent="0.3">
      <c r="A72" s="10"/>
      <c r="B72" s="329" t="s">
        <v>75</v>
      </c>
      <c r="C72" s="330"/>
      <c r="D72" s="330"/>
      <c r="E72" s="140">
        <f>'SO 14327'!L275</f>
        <v>0</v>
      </c>
      <c r="F72" s="140">
        <f>'SO 14327'!M275</f>
        <v>0</v>
      </c>
      <c r="G72" s="140">
        <f>'SO 14327'!I275</f>
        <v>0</v>
      </c>
      <c r="H72" s="141">
        <f>'SO 14327'!S275</f>
        <v>0</v>
      </c>
      <c r="I72" s="141">
        <f>'SO 14327'!V275</f>
        <v>0</v>
      </c>
      <c r="J72" s="141"/>
      <c r="K72" s="141"/>
      <c r="L72" s="141"/>
      <c r="M72" s="141"/>
      <c r="N72" s="141"/>
      <c r="O72" s="141"/>
      <c r="P72" s="141"/>
      <c r="Q72" s="139"/>
      <c r="R72" s="139"/>
      <c r="S72" s="139"/>
      <c r="T72" s="139"/>
      <c r="U72" s="139"/>
      <c r="V72" s="152"/>
      <c r="W72" s="218"/>
      <c r="X72" s="139"/>
      <c r="Y72" s="139"/>
      <c r="Z72" s="139"/>
    </row>
    <row r="73" spans="1:26" x14ac:dyDescent="0.3">
      <c r="A73" s="10"/>
      <c r="B73" s="329" t="s">
        <v>76</v>
      </c>
      <c r="C73" s="330"/>
      <c r="D73" s="330"/>
      <c r="E73" s="140">
        <f>'SO 14327'!L280</f>
        <v>0</v>
      </c>
      <c r="F73" s="140">
        <f>'SO 14327'!M280</f>
        <v>0</v>
      </c>
      <c r="G73" s="140">
        <f>'SO 14327'!I280</f>
        <v>0</v>
      </c>
      <c r="H73" s="141">
        <f>'SO 14327'!S280</f>
        <v>0.81</v>
      </c>
      <c r="I73" s="141">
        <f>'SO 14327'!V280</f>
        <v>0</v>
      </c>
      <c r="J73" s="141"/>
      <c r="K73" s="141"/>
      <c r="L73" s="141"/>
      <c r="M73" s="141"/>
      <c r="N73" s="141"/>
      <c r="O73" s="141"/>
      <c r="P73" s="141"/>
      <c r="Q73" s="139"/>
      <c r="R73" s="139"/>
      <c r="S73" s="139"/>
      <c r="T73" s="139"/>
      <c r="U73" s="139"/>
      <c r="V73" s="152"/>
      <c r="W73" s="218"/>
      <c r="X73" s="139"/>
      <c r="Y73" s="139"/>
      <c r="Z73" s="139"/>
    </row>
    <row r="74" spans="1:26" x14ac:dyDescent="0.3">
      <c r="A74" s="10"/>
      <c r="B74" s="329" t="s">
        <v>77</v>
      </c>
      <c r="C74" s="330"/>
      <c r="D74" s="330"/>
      <c r="E74" s="140">
        <f>'SO 14327'!L289</f>
        <v>0</v>
      </c>
      <c r="F74" s="140">
        <f>'SO 14327'!M289</f>
        <v>0</v>
      </c>
      <c r="G74" s="140">
        <f>'SO 14327'!I289</f>
        <v>0</v>
      </c>
      <c r="H74" s="141">
        <f>'SO 14327'!S289</f>
        <v>0.13</v>
      </c>
      <c r="I74" s="141">
        <f>'SO 14327'!V289</f>
        <v>0</v>
      </c>
      <c r="J74" s="141"/>
      <c r="K74" s="141"/>
      <c r="L74" s="141"/>
      <c r="M74" s="141"/>
      <c r="N74" s="141"/>
      <c r="O74" s="141"/>
      <c r="P74" s="141"/>
      <c r="Q74" s="139"/>
      <c r="R74" s="139"/>
      <c r="S74" s="139"/>
      <c r="T74" s="139"/>
      <c r="U74" s="139"/>
      <c r="V74" s="152"/>
      <c r="W74" s="218"/>
      <c r="X74" s="139"/>
      <c r="Y74" s="139"/>
      <c r="Z74" s="139"/>
    </row>
    <row r="75" spans="1:26" x14ac:dyDescent="0.3">
      <c r="A75" s="10"/>
      <c r="B75" s="329" t="s">
        <v>78</v>
      </c>
      <c r="C75" s="330"/>
      <c r="D75" s="330"/>
      <c r="E75" s="140">
        <f>'SO 14327'!L295</f>
        <v>0</v>
      </c>
      <c r="F75" s="140">
        <f>'SO 14327'!M295</f>
        <v>0</v>
      </c>
      <c r="G75" s="140">
        <f>'SO 14327'!I295</f>
        <v>0</v>
      </c>
      <c r="H75" s="141">
        <f>'SO 14327'!S295</f>
        <v>0</v>
      </c>
      <c r="I75" s="141">
        <f>'SO 14327'!V295</f>
        <v>0</v>
      </c>
      <c r="J75" s="141"/>
      <c r="K75" s="141"/>
      <c r="L75" s="141"/>
      <c r="M75" s="141"/>
      <c r="N75" s="141"/>
      <c r="O75" s="141"/>
      <c r="P75" s="141"/>
      <c r="Q75" s="139"/>
      <c r="R75" s="139"/>
      <c r="S75" s="139"/>
      <c r="T75" s="139"/>
      <c r="U75" s="139"/>
      <c r="V75" s="152"/>
      <c r="W75" s="218"/>
      <c r="X75" s="139"/>
      <c r="Y75" s="139"/>
      <c r="Z75" s="139"/>
    </row>
    <row r="76" spans="1:26" x14ac:dyDescent="0.3">
      <c r="A76" s="10"/>
      <c r="B76" s="329" t="s">
        <v>79</v>
      </c>
      <c r="C76" s="330"/>
      <c r="D76" s="330"/>
      <c r="E76" s="140">
        <f>'SO 14327'!L302</f>
        <v>0</v>
      </c>
      <c r="F76" s="140">
        <f>'SO 14327'!M302</f>
        <v>0</v>
      </c>
      <c r="G76" s="140">
        <f>'SO 14327'!I302</f>
        <v>0</v>
      </c>
      <c r="H76" s="141">
        <f>'SO 14327'!S302</f>
        <v>1.81</v>
      </c>
      <c r="I76" s="141">
        <f>'SO 14327'!V302</f>
        <v>0</v>
      </c>
      <c r="J76" s="141"/>
      <c r="K76" s="141"/>
      <c r="L76" s="141"/>
      <c r="M76" s="141"/>
      <c r="N76" s="141"/>
      <c r="O76" s="141"/>
      <c r="P76" s="141"/>
      <c r="Q76" s="139"/>
      <c r="R76" s="139"/>
      <c r="S76" s="139"/>
      <c r="T76" s="139"/>
      <c r="U76" s="139"/>
      <c r="V76" s="152"/>
      <c r="W76" s="218"/>
      <c r="X76" s="139"/>
      <c r="Y76" s="139"/>
      <c r="Z76" s="139"/>
    </row>
    <row r="77" spans="1:26" x14ac:dyDescent="0.3">
      <c r="A77" s="10"/>
      <c r="B77" s="329" t="s">
        <v>80</v>
      </c>
      <c r="C77" s="330"/>
      <c r="D77" s="330"/>
      <c r="E77" s="140">
        <f>'SO 14327'!L308</f>
        <v>0</v>
      </c>
      <c r="F77" s="140">
        <f>'SO 14327'!M308</f>
        <v>0</v>
      </c>
      <c r="G77" s="140">
        <f>'SO 14327'!I308</f>
        <v>0</v>
      </c>
      <c r="H77" s="141">
        <f>'SO 14327'!S308</f>
        <v>0.99</v>
      </c>
      <c r="I77" s="141">
        <f>'SO 14327'!V308</f>
        <v>0</v>
      </c>
      <c r="J77" s="141"/>
      <c r="K77" s="141"/>
      <c r="L77" s="141"/>
      <c r="M77" s="141"/>
      <c r="N77" s="141"/>
      <c r="O77" s="141"/>
      <c r="P77" s="141"/>
      <c r="Q77" s="139"/>
      <c r="R77" s="139"/>
      <c r="S77" s="139"/>
      <c r="T77" s="139"/>
      <c r="U77" s="139"/>
      <c r="V77" s="152"/>
      <c r="W77" s="218"/>
      <c r="X77" s="139"/>
      <c r="Y77" s="139"/>
      <c r="Z77" s="139"/>
    </row>
    <row r="78" spans="1:26" x14ac:dyDescent="0.3">
      <c r="A78" s="10"/>
      <c r="B78" s="329" t="s">
        <v>81</v>
      </c>
      <c r="C78" s="330"/>
      <c r="D78" s="330"/>
      <c r="E78" s="140">
        <f>'SO 14327'!L315</f>
        <v>0</v>
      </c>
      <c r="F78" s="140">
        <f>'SO 14327'!M315</f>
        <v>0</v>
      </c>
      <c r="G78" s="140">
        <f>'SO 14327'!I315</f>
        <v>0</v>
      </c>
      <c r="H78" s="141">
        <f>'SO 14327'!S315</f>
        <v>0.06</v>
      </c>
      <c r="I78" s="141">
        <f>'SO 14327'!V315</f>
        <v>0</v>
      </c>
      <c r="J78" s="141"/>
      <c r="K78" s="141"/>
      <c r="L78" s="141"/>
      <c r="M78" s="141"/>
      <c r="N78" s="141"/>
      <c r="O78" s="141"/>
      <c r="P78" s="141"/>
      <c r="Q78" s="139"/>
      <c r="R78" s="139"/>
      <c r="S78" s="139"/>
      <c r="T78" s="139"/>
      <c r="U78" s="139"/>
      <c r="V78" s="152"/>
      <c r="W78" s="218"/>
      <c r="X78" s="139"/>
      <c r="Y78" s="139"/>
      <c r="Z78" s="139"/>
    </row>
    <row r="79" spans="1:26" x14ac:dyDescent="0.3">
      <c r="A79" s="10"/>
      <c r="B79" s="329" t="s">
        <v>82</v>
      </c>
      <c r="C79" s="330"/>
      <c r="D79" s="330"/>
      <c r="E79" s="140">
        <f>'SO 14327'!L322</f>
        <v>0</v>
      </c>
      <c r="F79" s="140">
        <f>'SO 14327'!M322</f>
        <v>0</v>
      </c>
      <c r="G79" s="140">
        <f>'SO 14327'!I322</f>
        <v>0</v>
      </c>
      <c r="H79" s="141">
        <f>'SO 14327'!S322</f>
        <v>0.08</v>
      </c>
      <c r="I79" s="141">
        <f>'SO 14327'!V322</f>
        <v>0</v>
      </c>
      <c r="J79" s="141"/>
      <c r="K79" s="141"/>
      <c r="L79" s="141"/>
      <c r="M79" s="141"/>
      <c r="N79" s="141"/>
      <c r="O79" s="141"/>
      <c r="P79" s="141"/>
      <c r="Q79" s="139"/>
      <c r="R79" s="139"/>
      <c r="S79" s="139"/>
      <c r="T79" s="139"/>
      <c r="U79" s="139"/>
      <c r="V79" s="152"/>
      <c r="W79" s="218"/>
      <c r="X79" s="139"/>
      <c r="Y79" s="139"/>
      <c r="Z79" s="139"/>
    </row>
    <row r="80" spans="1:26" x14ac:dyDescent="0.3">
      <c r="A80" s="10"/>
      <c r="B80" s="328" t="s">
        <v>67</v>
      </c>
      <c r="C80" s="315"/>
      <c r="D80" s="315"/>
      <c r="E80" s="142">
        <f>'SO 14327'!L324</f>
        <v>0</v>
      </c>
      <c r="F80" s="142">
        <f>'SO 14327'!M324</f>
        <v>0</v>
      </c>
      <c r="G80" s="142">
        <f>'SO 14327'!I324</f>
        <v>0</v>
      </c>
      <c r="H80" s="143">
        <f>'SO 14327'!S324</f>
        <v>4.4400000000000004</v>
      </c>
      <c r="I80" s="143">
        <f>'SO 14327'!V324</f>
        <v>0.08</v>
      </c>
      <c r="J80" s="143"/>
      <c r="K80" s="143"/>
      <c r="L80" s="143"/>
      <c r="M80" s="143"/>
      <c r="N80" s="143"/>
      <c r="O80" s="143"/>
      <c r="P80" s="143"/>
      <c r="Q80" s="139"/>
      <c r="R80" s="139"/>
      <c r="S80" s="139"/>
      <c r="T80" s="139"/>
      <c r="U80" s="139"/>
      <c r="V80" s="152"/>
      <c r="W80" s="218"/>
      <c r="X80" s="139"/>
      <c r="Y80" s="139"/>
      <c r="Z80" s="139"/>
    </row>
    <row r="81" spans="1:26" x14ac:dyDescent="0.3">
      <c r="A81" s="1"/>
      <c r="B81" s="209"/>
      <c r="C81" s="1"/>
      <c r="D81" s="1"/>
      <c r="E81" s="133"/>
      <c r="F81" s="133"/>
      <c r="G81" s="133"/>
      <c r="H81" s="134"/>
      <c r="I81" s="134"/>
      <c r="J81" s="134"/>
      <c r="K81" s="134"/>
      <c r="L81" s="134"/>
      <c r="M81" s="134"/>
      <c r="N81" s="134"/>
      <c r="O81" s="134"/>
      <c r="P81" s="134"/>
      <c r="V81" s="153"/>
      <c r="W81" s="53"/>
    </row>
    <row r="82" spans="1:26" x14ac:dyDescent="0.3">
      <c r="A82" s="10"/>
      <c r="B82" s="328" t="s">
        <v>83</v>
      </c>
      <c r="C82" s="315"/>
      <c r="D82" s="315"/>
      <c r="E82" s="140"/>
      <c r="F82" s="140"/>
      <c r="G82" s="140"/>
      <c r="H82" s="141"/>
      <c r="I82" s="141"/>
      <c r="J82" s="141"/>
      <c r="K82" s="141"/>
      <c r="L82" s="141"/>
      <c r="M82" s="141"/>
      <c r="N82" s="141"/>
      <c r="O82" s="141"/>
      <c r="P82" s="141"/>
      <c r="Q82" s="139"/>
      <c r="R82" s="139"/>
      <c r="S82" s="139"/>
      <c r="T82" s="139"/>
      <c r="U82" s="139"/>
      <c r="V82" s="152"/>
      <c r="W82" s="218"/>
      <c r="X82" s="139"/>
      <c r="Y82" s="139"/>
      <c r="Z82" s="139"/>
    </row>
    <row r="83" spans="1:26" x14ac:dyDescent="0.3">
      <c r="A83" s="10"/>
      <c r="B83" s="329" t="s">
        <v>84</v>
      </c>
      <c r="C83" s="330"/>
      <c r="D83" s="330"/>
      <c r="E83" s="140">
        <f>'SO 14327'!L331</f>
        <v>0</v>
      </c>
      <c r="F83" s="140">
        <f>'SO 14327'!M331</f>
        <v>0</v>
      </c>
      <c r="G83" s="140">
        <f>'SO 14327'!I331</f>
        <v>0</v>
      </c>
      <c r="H83" s="141">
        <f>'SO 14327'!S331</f>
        <v>0</v>
      </c>
      <c r="I83" s="141">
        <f>'SO 14327'!V331</f>
        <v>0</v>
      </c>
      <c r="J83" s="141"/>
      <c r="K83" s="141"/>
      <c r="L83" s="141"/>
      <c r="M83" s="141"/>
      <c r="N83" s="141"/>
      <c r="O83" s="141"/>
      <c r="P83" s="141"/>
      <c r="Q83" s="139"/>
      <c r="R83" s="139"/>
      <c r="S83" s="139"/>
      <c r="T83" s="139"/>
      <c r="U83" s="139"/>
      <c r="V83" s="152"/>
      <c r="W83" s="218"/>
      <c r="X83" s="139"/>
      <c r="Y83" s="139"/>
      <c r="Z83" s="139"/>
    </row>
    <row r="84" spans="1:26" x14ac:dyDescent="0.3">
      <c r="A84" s="10"/>
      <c r="B84" s="328" t="s">
        <v>83</v>
      </c>
      <c r="C84" s="315"/>
      <c r="D84" s="315"/>
      <c r="E84" s="142">
        <f>'SO 14327'!L333</f>
        <v>0</v>
      </c>
      <c r="F84" s="142">
        <f>'SO 14327'!M333</f>
        <v>0</v>
      </c>
      <c r="G84" s="142">
        <f>'SO 14327'!I333</f>
        <v>0</v>
      </c>
      <c r="H84" s="143">
        <f>'SO 14327'!S333</f>
        <v>0</v>
      </c>
      <c r="I84" s="143">
        <f>'SO 14327'!V333</f>
        <v>0</v>
      </c>
      <c r="J84" s="143"/>
      <c r="K84" s="143"/>
      <c r="L84" s="143"/>
      <c r="M84" s="143"/>
      <c r="N84" s="143"/>
      <c r="O84" s="143"/>
      <c r="P84" s="143"/>
      <c r="Q84" s="139"/>
      <c r="R84" s="139"/>
      <c r="S84" s="139"/>
      <c r="T84" s="139"/>
      <c r="U84" s="139"/>
      <c r="V84" s="152"/>
      <c r="W84" s="218"/>
      <c r="X84" s="139"/>
      <c r="Y84" s="139"/>
      <c r="Z84" s="139"/>
    </row>
    <row r="85" spans="1:26" x14ac:dyDescent="0.3">
      <c r="A85" s="1"/>
      <c r="B85" s="209"/>
      <c r="C85" s="1"/>
      <c r="D85" s="1"/>
      <c r="E85" s="133"/>
      <c r="F85" s="133"/>
      <c r="G85" s="133"/>
      <c r="H85" s="134"/>
      <c r="I85" s="134"/>
      <c r="J85" s="134"/>
      <c r="K85" s="134"/>
      <c r="L85" s="134"/>
      <c r="M85" s="134"/>
      <c r="N85" s="134"/>
      <c r="O85" s="134"/>
      <c r="P85" s="134"/>
      <c r="V85" s="153"/>
      <c r="W85" s="53"/>
    </row>
    <row r="86" spans="1:26" x14ac:dyDescent="0.3">
      <c r="A86" s="144"/>
      <c r="B86" s="331" t="s">
        <v>85</v>
      </c>
      <c r="C86" s="332"/>
      <c r="D86" s="332"/>
      <c r="E86" s="146">
        <f>'SO 14327'!L334</f>
        <v>0</v>
      </c>
      <c r="F86" s="146">
        <f>'SO 14327'!M334</f>
        <v>0</v>
      </c>
      <c r="G86" s="146">
        <f>'SO 14327'!I334</f>
        <v>0</v>
      </c>
      <c r="H86" s="147">
        <f>'SO 14327'!S334</f>
        <v>54.39</v>
      </c>
      <c r="I86" s="147">
        <f>'SO 14327'!V334</f>
        <v>36.69</v>
      </c>
      <c r="J86" s="148"/>
      <c r="K86" s="148"/>
      <c r="L86" s="148"/>
      <c r="M86" s="148"/>
      <c r="N86" s="148"/>
      <c r="O86" s="148"/>
      <c r="P86" s="148"/>
      <c r="Q86" s="149"/>
      <c r="R86" s="149"/>
      <c r="S86" s="149"/>
      <c r="T86" s="149"/>
      <c r="U86" s="149"/>
      <c r="V86" s="154"/>
      <c r="W86" s="218"/>
      <c r="X86" s="145"/>
      <c r="Y86" s="145"/>
      <c r="Z86" s="145"/>
    </row>
    <row r="87" spans="1:26" x14ac:dyDescent="0.3">
      <c r="A87" s="15"/>
      <c r="B87" s="42"/>
      <c r="C87" s="3"/>
      <c r="D87" s="3"/>
      <c r="E87" s="14"/>
      <c r="F87" s="14"/>
      <c r="G87" s="14"/>
      <c r="H87" s="155"/>
      <c r="I87" s="155"/>
      <c r="J87" s="155"/>
      <c r="K87" s="155"/>
      <c r="L87" s="155"/>
      <c r="M87" s="155"/>
      <c r="N87" s="155"/>
      <c r="O87" s="155"/>
      <c r="P87" s="155"/>
      <c r="Q87" s="11"/>
      <c r="R87" s="11"/>
      <c r="S87" s="11"/>
      <c r="T87" s="11"/>
      <c r="U87" s="11"/>
      <c r="V87" s="11"/>
      <c r="W87" s="53"/>
    </row>
    <row r="88" spans="1:26" x14ac:dyDescent="0.3">
      <c r="A88" s="15"/>
      <c r="B88" s="42"/>
      <c r="C88" s="3"/>
      <c r="D88" s="3"/>
      <c r="E88" s="14"/>
      <c r="F88" s="14"/>
      <c r="G88" s="14"/>
      <c r="H88" s="155"/>
      <c r="I88" s="155"/>
      <c r="J88" s="155"/>
      <c r="K88" s="155"/>
      <c r="L88" s="155"/>
      <c r="M88" s="155"/>
      <c r="N88" s="155"/>
      <c r="O88" s="155"/>
      <c r="P88" s="155"/>
      <c r="Q88" s="11"/>
      <c r="R88" s="11"/>
      <c r="S88" s="11"/>
      <c r="T88" s="11"/>
      <c r="U88" s="11"/>
      <c r="V88" s="11"/>
      <c r="W88" s="53"/>
    </row>
    <row r="89" spans="1:26" x14ac:dyDescent="0.3">
      <c r="A89" s="15"/>
      <c r="B89" s="38"/>
      <c r="C89" s="8"/>
      <c r="D89" s="8"/>
      <c r="E89" s="27"/>
      <c r="F89" s="27"/>
      <c r="G89" s="27"/>
      <c r="H89" s="156"/>
      <c r="I89" s="156"/>
      <c r="J89" s="156"/>
      <c r="K89" s="156"/>
      <c r="L89" s="156"/>
      <c r="M89" s="156"/>
      <c r="N89" s="156"/>
      <c r="O89" s="156"/>
      <c r="P89" s="156"/>
      <c r="Q89" s="16"/>
      <c r="R89" s="16"/>
      <c r="S89" s="16"/>
      <c r="T89" s="16"/>
      <c r="U89" s="16"/>
      <c r="V89" s="16"/>
      <c r="W89" s="53"/>
    </row>
    <row r="90" spans="1:26" ht="34.950000000000003" customHeight="1" x14ac:dyDescent="0.3">
      <c r="A90" s="1"/>
      <c r="B90" s="333" t="s">
        <v>86</v>
      </c>
      <c r="C90" s="334"/>
      <c r="D90" s="334"/>
      <c r="E90" s="334"/>
      <c r="F90" s="334"/>
      <c r="G90" s="334"/>
      <c r="H90" s="334"/>
      <c r="I90" s="334"/>
      <c r="J90" s="334"/>
      <c r="K90" s="334"/>
      <c r="L90" s="334"/>
      <c r="M90" s="334"/>
      <c r="N90" s="334"/>
      <c r="O90" s="334"/>
      <c r="P90" s="334"/>
      <c r="Q90" s="334"/>
      <c r="R90" s="334"/>
      <c r="S90" s="334"/>
      <c r="T90" s="334"/>
      <c r="U90" s="334"/>
      <c r="V90" s="334"/>
      <c r="W90" s="53"/>
    </row>
    <row r="91" spans="1:26" x14ac:dyDescent="0.3">
      <c r="A91" s="15"/>
      <c r="B91" s="97"/>
      <c r="C91" s="19"/>
      <c r="D91" s="19"/>
      <c r="E91" s="99"/>
      <c r="F91" s="99"/>
      <c r="G91" s="99"/>
      <c r="H91" s="170"/>
      <c r="I91" s="170"/>
      <c r="J91" s="170"/>
      <c r="K91" s="170"/>
      <c r="L91" s="170"/>
      <c r="M91" s="170"/>
      <c r="N91" s="170"/>
      <c r="O91" s="170"/>
      <c r="P91" s="170"/>
      <c r="Q91" s="20"/>
      <c r="R91" s="20"/>
      <c r="S91" s="20"/>
      <c r="T91" s="20"/>
      <c r="U91" s="20"/>
      <c r="V91" s="20"/>
      <c r="W91" s="53"/>
    </row>
    <row r="92" spans="1:26" ht="19.95" customHeight="1" x14ac:dyDescent="0.3">
      <c r="A92" s="204"/>
      <c r="B92" s="318" t="s">
        <v>22</v>
      </c>
      <c r="C92" s="319"/>
      <c r="D92" s="319"/>
      <c r="E92" s="320"/>
      <c r="F92" s="168"/>
      <c r="G92" s="168"/>
      <c r="H92" s="169" t="s">
        <v>97</v>
      </c>
      <c r="I92" s="324" t="s">
        <v>98</v>
      </c>
      <c r="J92" s="325"/>
      <c r="K92" s="325"/>
      <c r="L92" s="325"/>
      <c r="M92" s="325"/>
      <c r="N92" s="325"/>
      <c r="O92" s="325"/>
      <c r="P92" s="326"/>
      <c r="Q92" s="18"/>
      <c r="R92" s="18"/>
      <c r="S92" s="18"/>
      <c r="T92" s="18"/>
      <c r="U92" s="18"/>
      <c r="V92" s="18"/>
      <c r="W92" s="53"/>
    </row>
    <row r="93" spans="1:26" ht="19.95" customHeight="1" x14ac:dyDescent="0.3">
      <c r="A93" s="204"/>
      <c r="B93" s="321" t="s">
        <v>23</v>
      </c>
      <c r="C93" s="322"/>
      <c r="D93" s="322"/>
      <c r="E93" s="323"/>
      <c r="F93" s="164"/>
      <c r="G93" s="164"/>
      <c r="H93" s="165" t="s">
        <v>17</v>
      </c>
      <c r="I93" s="165"/>
      <c r="J93" s="155"/>
      <c r="K93" s="155"/>
      <c r="L93" s="155"/>
      <c r="M93" s="155"/>
      <c r="N93" s="155"/>
      <c r="O93" s="155"/>
      <c r="P93" s="155"/>
      <c r="Q93" s="11"/>
      <c r="R93" s="11"/>
      <c r="S93" s="11"/>
      <c r="T93" s="11"/>
      <c r="U93" s="11"/>
      <c r="V93" s="11"/>
      <c r="W93" s="53"/>
    </row>
    <row r="94" spans="1:26" ht="19.95" customHeight="1" x14ac:dyDescent="0.3">
      <c r="A94" s="204"/>
      <c r="B94" s="321" t="s">
        <v>24</v>
      </c>
      <c r="C94" s="322"/>
      <c r="D94" s="322"/>
      <c r="E94" s="323"/>
      <c r="F94" s="164"/>
      <c r="G94" s="164"/>
      <c r="H94" s="165" t="s">
        <v>99</v>
      </c>
      <c r="I94" s="165" t="s">
        <v>21</v>
      </c>
      <c r="J94" s="155"/>
      <c r="K94" s="155"/>
      <c r="L94" s="155"/>
      <c r="M94" s="155"/>
      <c r="N94" s="155"/>
      <c r="O94" s="155"/>
      <c r="P94" s="155"/>
      <c r="Q94" s="11"/>
      <c r="R94" s="11"/>
      <c r="S94" s="11"/>
      <c r="T94" s="11"/>
      <c r="U94" s="11"/>
      <c r="V94" s="11"/>
      <c r="W94" s="53"/>
    </row>
    <row r="95" spans="1:26" ht="19.95" customHeight="1" x14ac:dyDescent="0.3">
      <c r="A95" s="15"/>
      <c r="B95" s="208" t="s">
        <v>100</v>
      </c>
      <c r="C95" s="3"/>
      <c r="D95" s="3"/>
      <c r="E95" s="14"/>
      <c r="F95" s="14"/>
      <c r="G95" s="14"/>
      <c r="H95" s="155"/>
      <c r="I95" s="155"/>
      <c r="J95" s="155"/>
      <c r="K95" s="155"/>
      <c r="L95" s="155"/>
      <c r="M95" s="155"/>
      <c r="N95" s="155"/>
      <c r="O95" s="155"/>
      <c r="P95" s="155"/>
      <c r="Q95" s="11"/>
      <c r="R95" s="11"/>
      <c r="S95" s="11"/>
      <c r="T95" s="11"/>
      <c r="U95" s="11"/>
      <c r="V95" s="11"/>
      <c r="W95" s="53"/>
    </row>
    <row r="96" spans="1:26" ht="19.95" customHeight="1" x14ac:dyDescent="0.3">
      <c r="A96" s="15"/>
      <c r="B96" s="208" t="s">
        <v>15</v>
      </c>
      <c r="C96" s="3"/>
      <c r="D96" s="3"/>
      <c r="E96" s="14"/>
      <c r="F96" s="14"/>
      <c r="G96" s="14"/>
      <c r="H96" s="155"/>
      <c r="I96" s="155"/>
      <c r="J96" s="155"/>
      <c r="K96" s="155"/>
      <c r="L96" s="155"/>
      <c r="M96" s="155"/>
      <c r="N96" s="155"/>
      <c r="O96" s="155"/>
      <c r="P96" s="155"/>
      <c r="Q96" s="11"/>
      <c r="R96" s="11"/>
      <c r="S96" s="11"/>
      <c r="T96" s="11"/>
      <c r="U96" s="11"/>
      <c r="V96" s="11"/>
      <c r="W96" s="53"/>
    </row>
    <row r="97" spans="1:26" ht="19.95" customHeight="1" x14ac:dyDescent="0.3">
      <c r="A97" s="15"/>
      <c r="B97" s="42"/>
      <c r="C97" s="3"/>
      <c r="D97" s="3"/>
      <c r="E97" s="14"/>
      <c r="F97" s="14"/>
      <c r="G97" s="14"/>
      <c r="H97" s="155"/>
      <c r="I97" s="155"/>
      <c r="J97" s="155"/>
      <c r="K97" s="155"/>
      <c r="L97" s="155"/>
      <c r="M97" s="155"/>
      <c r="N97" s="155"/>
      <c r="O97" s="155"/>
      <c r="P97" s="155"/>
      <c r="Q97" s="11"/>
      <c r="R97" s="11"/>
      <c r="S97" s="11"/>
      <c r="T97" s="11"/>
      <c r="U97" s="11"/>
      <c r="V97" s="11"/>
      <c r="W97" s="53"/>
    </row>
    <row r="98" spans="1:26" ht="19.95" customHeight="1" x14ac:dyDescent="0.3">
      <c r="A98" s="15"/>
      <c r="B98" s="42"/>
      <c r="C98" s="3"/>
      <c r="D98" s="3"/>
      <c r="E98" s="14"/>
      <c r="F98" s="14"/>
      <c r="G98" s="14"/>
      <c r="H98" s="155"/>
      <c r="I98" s="155"/>
      <c r="J98" s="155"/>
      <c r="K98" s="155"/>
      <c r="L98" s="155"/>
      <c r="M98" s="155"/>
      <c r="N98" s="155"/>
      <c r="O98" s="155"/>
      <c r="P98" s="155"/>
      <c r="Q98" s="11"/>
      <c r="R98" s="11"/>
      <c r="S98" s="11"/>
      <c r="T98" s="11"/>
      <c r="U98" s="11"/>
      <c r="V98" s="11"/>
      <c r="W98" s="53"/>
    </row>
    <row r="99" spans="1:26" ht="19.95" customHeight="1" x14ac:dyDescent="0.3">
      <c r="A99" s="15"/>
      <c r="B99" s="210" t="s">
        <v>59</v>
      </c>
      <c r="C99" s="166"/>
      <c r="D99" s="166"/>
      <c r="E99" s="14"/>
      <c r="F99" s="14"/>
      <c r="G99" s="14"/>
      <c r="H99" s="155"/>
      <c r="I99" s="155"/>
      <c r="J99" s="155"/>
      <c r="K99" s="155"/>
      <c r="L99" s="155"/>
      <c r="M99" s="155"/>
      <c r="N99" s="155"/>
      <c r="O99" s="155"/>
      <c r="P99" s="155"/>
      <c r="Q99" s="11"/>
      <c r="R99" s="11"/>
      <c r="S99" s="11"/>
      <c r="T99" s="11"/>
      <c r="U99" s="11"/>
      <c r="V99" s="11"/>
      <c r="W99" s="53"/>
    </row>
    <row r="100" spans="1:26" x14ac:dyDescent="0.3">
      <c r="A100" s="2"/>
      <c r="B100" s="211" t="s">
        <v>87</v>
      </c>
      <c r="C100" s="129" t="s">
        <v>88</v>
      </c>
      <c r="D100" s="129" t="s">
        <v>89</v>
      </c>
      <c r="E100" s="157"/>
      <c r="F100" s="157" t="s">
        <v>90</v>
      </c>
      <c r="G100" s="157" t="s">
        <v>91</v>
      </c>
      <c r="H100" s="158" t="s">
        <v>92</v>
      </c>
      <c r="I100" s="158" t="s">
        <v>93</v>
      </c>
      <c r="J100" s="158"/>
      <c r="K100" s="158"/>
      <c r="L100" s="158"/>
      <c r="M100" s="158"/>
      <c r="N100" s="158"/>
      <c r="O100" s="158"/>
      <c r="P100" s="158" t="s">
        <v>94</v>
      </c>
      <c r="Q100" s="159"/>
      <c r="R100" s="159"/>
      <c r="S100" s="129" t="s">
        <v>95</v>
      </c>
      <c r="T100" s="160"/>
      <c r="U100" s="160"/>
      <c r="V100" s="129" t="s">
        <v>96</v>
      </c>
      <c r="W100" s="53"/>
    </row>
    <row r="101" spans="1:26" x14ac:dyDescent="0.3">
      <c r="A101" s="10"/>
      <c r="B101" s="212"/>
      <c r="C101" s="171"/>
      <c r="D101" s="327" t="s">
        <v>60</v>
      </c>
      <c r="E101" s="327"/>
      <c r="F101" s="136"/>
      <c r="G101" s="172"/>
      <c r="H101" s="136"/>
      <c r="I101" s="136"/>
      <c r="J101" s="137"/>
      <c r="K101" s="137"/>
      <c r="L101" s="137"/>
      <c r="M101" s="137"/>
      <c r="N101" s="137"/>
      <c r="O101" s="137"/>
      <c r="P101" s="137"/>
      <c r="Q101" s="135"/>
      <c r="R101" s="135"/>
      <c r="S101" s="135"/>
      <c r="T101" s="135"/>
      <c r="U101" s="135"/>
      <c r="V101" s="197"/>
      <c r="W101" s="218"/>
      <c r="X101" s="139"/>
      <c r="Y101" s="139"/>
      <c r="Z101" s="139"/>
    </row>
    <row r="102" spans="1:26" x14ac:dyDescent="0.3">
      <c r="A102" s="10"/>
      <c r="B102" s="213"/>
      <c r="C102" s="174">
        <v>1</v>
      </c>
      <c r="D102" s="314" t="s">
        <v>61</v>
      </c>
      <c r="E102" s="314"/>
      <c r="F102" s="140"/>
      <c r="G102" s="173"/>
      <c r="H102" s="140"/>
      <c r="I102" s="140"/>
      <c r="J102" s="141"/>
      <c r="K102" s="141"/>
      <c r="L102" s="141"/>
      <c r="M102" s="141"/>
      <c r="N102" s="141"/>
      <c r="O102" s="141"/>
      <c r="P102" s="141"/>
      <c r="Q102" s="10"/>
      <c r="R102" s="10"/>
      <c r="S102" s="10"/>
      <c r="T102" s="10"/>
      <c r="U102" s="10"/>
      <c r="V102" s="198"/>
      <c r="W102" s="218"/>
      <c r="X102" s="139"/>
      <c r="Y102" s="139"/>
      <c r="Z102" s="139"/>
    </row>
    <row r="103" spans="1:26" ht="25.05" customHeight="1" x14ac:dyDescent="0.3">
      <c r="A103" s="181"/>
      <c r="B103" s="214"/>
      <c r="C103" s="182" t="s">
        <v>101</v>
      </c>
      <c r="D103" s="317" t="s">
        <v>102</v>
      </c>
      <c r="E103" s="317"/>
      <c r="F103" s="176" t="s">
        <v>103</v>
      </c>
      <c r="G103" s="177">
        <v>7.5</v>
      </c>
      <c r="H103" s="176"/>
      <c r="I103" s="176">
        <f t="shared" ref="I103:I111" si="0">ROUND(G103*(H103),2)</f>
        <v>0</v>
      </c>
      <c r="J103" s="178">
        <f t="shared" ref="J103:J111" si="1">ROUND(G103*(N103),2)</f>
        <v>1546.13</v>
      </c>
      <c r="K103" s="179">
        <f t="shared" ref="K103:K111" si="2">ROUND(G103*(O103),2)</f>
        <v>0</v>
      </c>
      <c r="L103" s="179">
        <f>ROUND(G103*(H103),2)</f>
        <v>0</v>
      </c>
      <c r="M103" s="179"/>
      <c r="N103" s="179">
        <v>206.15</v>
      </c>
      <c r="O103" s="179"/>
      <c r="P103" s="183"/>
      <c r="Q103" s="183"/>
      <c r="R103" s="183"/>
      <c r="S103" s="180">
        <f t="shared" ref="S103:S111" si="3">ROUND(G103*(P103),3)</f>
        <v>0</v>
      </c>
      <c r="T103" s="180"/>
      <c r="U103" s="180"/>
      <c r="V103" s="199"/>
      <c r="W103" s="53"/>
      <c r="Z103">
        <v>0</v>
      </c>
    </row>
    <row r="104" spans="1:26" ht="25.05" customHeight="1" x14ac:dyDescent="0.3">
      <c r="A104" s="181"/>
      <c r="B104" s="214"/>
      <c r="C104" s="182" t="s">
        <v>104</v>
      </c>
      <c r="D104" s="317" t="s">
        <v>105</v>
      </c>
      <c r="E104" s="317"/>
      <c r="F104" s="176" t="s">
        <v>103</v>
      </c>
      <c r="G104" s="177">
        <v>7.5</v>
      </c>
      <c r="H104" s="176"/>
      <c r="I104" s="176">
        <f t="shared" si="0"/>
        <v>0</v>
      </c>
      <c r="J104" s="178">
        <f t="shared" si="1"/>
        <v>15.3</v>
      </c>
      <c r="K104" s="179">
        <f t="shared" si="2"/>
        <v>0</v>
      </c>
      <c r="L104" s="179">
        <f>ROUND(G104*(H104),2)</f>
        <v>0</v>
      </c>
      <c r="M104" s="179"/>
      <c r="N104" s="179">
        <v>2.04</v>
      </c>
      <c r="O104" s="179"/>
      <c r="P104" s="183"/>
      <c r="Q104" s="183"/>
      <c r="R104" s="183"/>
      <c r="S104" s="180">
        <f t="shared" si="3"/>
        <v>0</v>
      </c>
      <c r="T104" s="180"/>
      <c r="U104" s="180"/>
      <c r="V104" s="199"/>
      <c r="W104" s="53"/>
      <c r="Z104">
        <v>0</v>
      </c>
    </row>
    <row r="105" spans="1:26" ht="25.05" customHeight="1" x14ac:dyDescent="0.3">
      <c r="A105" s="181"/>
      <c r="B105" s="214"/>
      <c r="C105" s="182" t="s">
        <v>106</v>
      </c>
      <c r="D105" s="317" t="s">
        <v>107</v>
      </c>
      <c r="E105" s="317"/>
      <c r="F105" s="176" t="s">
        <v>103</v>
      </c>
      <c r="G105" s="177">
        <v>5.25</v>
      </c>
      <c r="H105" s="176"/>
      <c r="I105" s="176">
        <f t="shared" si="0"/>
        <v>0</v>
      </c>
      <c r="J105" s="178">
        <f t="shared" si="1"/>
        <v>60.06</v>
      </c>
      <c r="K105" s="179">
        <f t="shared" si="2"/>
        <v>0</v>
      </c>
      <c r="L105" s="179">
        <f>ROUND(G105*(H105),2)</f>
        <v>0</v>
      </c>
      <c r="M105" s="179"/>
      <c r="N105" s="179">
        <v>11.44</v>
      </c>
      <c r="O105" s="179"/>
      <c r="P105" s="183"/>
      <c r="Q105" s="183"/>
      <c r="R105" s="183"/>
      <c r="S105" s="180">
        <f t="shared" si="3"/>
        <v>0</v>
      </c>
      <c r="T105" s="180"/>
      <c r="U105" s="180"/>
      <c r="V105" s="199"/>
      <c r="W105" s="53"/>
      <c r="Z105">
        <v>0</v>
      </c>
    </row>
    <row r="106" spans="1:26" ht="25.05" customHeight="1" x14ac:dyDescent="0.3">
      <c r="A106" s="181"/>
      <c r="B106" s="215"/>
      <c r="C106" s="190" t="s">
        <v>108</v>
      </c>
      <c r="D106" s="313" t="s">
        <v>109</v>
      </c>
      <c r="E106" s="313"/>
      <c r="F106" s="185" t="s">
        <v>110</v>
      </c>
      <c r="G106" s="186">
        <v>5.25</v>
      </c>
      <c r="H106" s="185"/>
      <c r="I106" s="185">
        <f t="shared" si="0"/>
        <v>0</v>
      </c>
      <c r="J106" s="187">
        <f t="shared" si="1"/>
        <v>111.3</v>
      </c>
      <c r="K106" s="188">
        <f t="shared" si="2"/>
        <v>0</v>
      </c>
      <c r="L106" s="188"/>
      <c r="M106" s="188">
        <f>ROUND(G106*(H106),2)</f>
        <v>0</v>
      </c>
      <c r="N106" s="188">
        <v>21.2</v>
      </c>
      <c r="O106" s="188"/>
      <c r="P106" s="191"/>
      <c r="Q106" s="191"/>
      <c r="R106" s="191"/>
      <c r="S106" s="189">
        <f t="shared" si="3"/>
        <v>0</v>
      </c>
      <c r="T106" s="189"/>
      <c r="U106" s="189"/>
      <c r="V106" s="200"/>
      <c r="W106" s="53"/>
      <c r="Z106">
        <v>0</v>
      </c>
    </row>
    <row r="107" spans="1:26" ht="25.05" customHeight="1" x14ac:dyDescent="0.3">
      <c r="A107" s="181"/>
      <c r="B107" s="214"/>
      <c r="C107" s="182" t="s">
        <v>111</v>
      </c>
      <c r="D107" s="317" t="s">
        <v>112</v>
      </c>
      <c r="E107" s="317"/>
      <c r="F107" s="176" t="s">
        <v>103</v>
      </c>
      <c r="G107" s="177">
        <v>1.5</v>
      </c>
      <c r="H107" s="176"/>
      <c r="I107" s="176">
        <f t="shared" si="0"/>
        <v>0</v>
      </c>
      <c r="J107" s="178">
        <f t="shared" si="1"/>
        <v>20.97</v>
      </c>
      <c r="K107" s="179">
        <f t="shared" si="2"/>
        <v>0</v>
      </c>
      <c r="L107" s="179">
        <f>ROUND(G107*(H107),2)</f>
        <v>0</v>
      </c>
      <c r="M107" s="179"/>
      <c r="N107" s="179">
        <v>13.98</v>
      </c>
      <c r="O107" s="179"/>
      <c r="P107" s="183"/>
      <c r="Q107" s="183"/>
      <c r="R107" s="183"/>
      <c r="S107" s="180">
        <f t="shared" si="3"/>
        <v>0</v>
      </c>
      <c r="T107" s="180"/>
      <c r="U107" s="180"/>
      <c r="V107" s="199"/>
      <c r="W107" s="53"/>
      <c r="Z107">
        <v>0</v>
      </c>
    </row>
    <row r="108" spans="1:26" ht="25.05" customHeight="1" x14ac:dyDescent="0.3">
      <c r="A108" s="181"/>
      <c r="B108" s="215"/>
      <c r="C108" s="190" t="s">
        <v>113</v>
      </c>
      <c r="D108" s="313" t="s">
        <v>114</v>
      </c>
      <c r="E108" s="313"/>
      <c r="F108" s="185" t="s">
        <v>110</v>
      </c>
      <c r="G108" s="186">
        <v>1.5</v>
      </c>
      <c r="H108" s="185"/>
      <c r="I108" s="185">
        <f t="shared" si="0"/>
        <v>0</v>
      </c>
      <c r="J108" s="187">
        <f t="shared" si="1"/>
        <v>33.44</v>
      </c>
      <c r="K108" s="188">
        <f t="shared" si="2"/>
        <v>0</v>
      </c>
      <c r="L108" s="188"/>
      <c r="M108" s="188">
        <f>ROUND(G108*(H108),2)</f>
        <v>0</v>
      </c>
      <c r="N108" s="188">
        <v>22.29</v>
      </c>
      <c r="O108" s="188"/>
      <c r="P108" s="191"/>
      <c r="Q108" s="191"/>
      <c r="R108" s="191"/>
      <c r="S108" s="189">
        <f t="shared" si="3"/>
        <v>0</v>
      </c>
      <c r="T108" s="189"/>
      <c r="U108" s="189"/>
      <c r="V108" s="200"/>
      <c r="W108" s="53"/>
      <c r="Z108">
        <v>0</v>
      </c>
    </row>
    <row r="109" spans="1:26" ht="25.05" customHeight="1" x14ac:dyDescent="0.3">
      <c r="A109" s="181"/>
      <c r="B109" s="214"/>
      <c r="C109" s="182" t="s">
        <v>115</v>
      </c>
      <c r="D109" s="317" t="s">
        <v>116</v>
      </c>
      <c r="E109" s="317"/>
      <c r="F109" s="175" t="s">
        <v>103</v>
      </c>
      <c r="G109" s="177">
        <v>7.5</v>
      </c>
      <c r="H109" s="176"/>
      <c r="I109" s="176">
        <f t="shared" si="0"/>
        <v>0</v>
      </c>
      <c r="J109" s="175">
        <f t="shared" si="1"/>
        <v>65.930000000000007</v>
      </c>
      <c r="K109" s="180">
        <f t="shared" si="2"/>
        <v>0</v>
      </c>
      <c r="L109" s="180">
        <f>ROUND(G109*(H109),2)</f>
        <v>0</v>
      </c>
      <c r="M109" s="180"/>
      <c r="N109" s="180">
        <v>8.7899999999999991</v>
      </c>
      <c r="O109" s="180"/>
      <c r="P109" s="183"/>
      <c r="Q109" s="183"/>
      <c r="R109" s="183"/>
      <c r="S109" s="180">
        <f t="shared" si="3"/>
        <v>0</v>
      </c>
      <c r="T109" s="180"/>
      <c r="U109" s="180"/>
      <c r="V109" s="199"/>
      <c r="W109" s="53"/>
      <c r="Z109">
        <v>0</v>
      </c>
    </row>
    <row r="110" spans="1:26" ht="25.05" customHeight="1" x14ac:dyDescent="0.3">
      <c r="A110" s="181"/>
      <c r="B110" s="214"/>
      <c r="C110" s="182" t="s">
        <v>117</v>
      </c>
      <c r="D110" s="317" t="s">
        <v>118</v>
      </c>
      <c r="E110" s="317"/>
      <c r="F110" s="175" t="s">
        <v>103</v>
      </c>
      <c r="G110" s="177">
        <v>7.5</v>
      </c>
      <c r="H110" s="176"/>
      <c r="I110" s="176">
        <f t="shared" si="0"/>
        <v>0</v>
      </c>
      <c r="J110" s="175">
        <f t="shared" si="1"/>
        <v>7.65</v>
      </c>
      <c r="K110" s="180">
        <f t="shared" si="2"/>
        <v>0</v>
      </c>
      <c r="L110" s="180">
        <f>ROUND(G110*(H110),2)</f>
        <v>0</v>
      </c>
      <c r="M110" s="180"/>
      <c r="N110" s="180">
        <v>1.02</v>
      </c>
      <c r="O110" s="180"/>
      <c r="P110" s="183"/>
      <c r="Q110" s="183"/>
      <c r="R110" s="183"/>
      <c r="S110" s="180">
        <f t="shared" si="3"/>
        <v>0</v>
      </c>
      <c r="T110" s="180"/>
      <c r="U110" s="180"/>
      <c r="V110" s="199"/>
      <c r="W110" s="53"/>
      <c r="Z110">
        <v>0</v>
      </c>
    </row>
    <row r="111" spans="1:26" ht="25.05" customHeight="1" x14ac:dyDescent="0.3">
      <c r="A111" s="181"/>
      <c r="B111" s="214"/>
      <c r="C111" s="182" t="s">
        <v>119</v>
      </c>
      <c r="D111" s="317" t="s">
        <v>120</v>
      </c>
      <c r="E111" s="317"/>
      <c r="F111" s="175" t="s">
        <v>103</v>
      </c>
      <c r="G111" s="177">
        <v>7.5</v>
      </c>
      <c r="H111" s="176"/>
      <c r="I111" s="176">
        <f t="shared" si="0"/>
        <v>0</v>
      </c>
      <c r="J111" s="175">
        <f t="shared" si="1"/>
        <v>32.25</v>
      </c>
      <c r="K111" s="180">
        <f t="shared" si="2"/>
        <v>0</v>
      </c>
      <c r="L111" s="180">
        <f>ROUND(G111*(H111),2)</f>
        <v>0</v>
      </c>
      <c r="M111" s="180"/>
      <c r="N111" s="180">
        <v>4.3</v>
      </c>
      <c r="O111" s="180"/>
      <c r="P111" s="183"/>
      <c r="Q111" s="183"/>
      <c r="R111" s="183"/>
      <c r="S111" s="180">
        <f t="shared" si="3"/>
        <v>0</v>
      </c>
      <c r="T111" s="180"/>
      <c r="U111" s="180"/>
      <c r="V111" s="199"/>
      <c r="W111" s="53"/>
      <c r="Z111">
        <v>0</v>
      </c>
    </row>
    <row r="112" spans="1:26" x14ac:dyDescent="0.3">
      <c r="A112" s="10"/>
      <c r="B112" s="213"/>
      <c r="C112" s="174">
        <v>1</v>
      </c>
      <c r="D112" s="314" t="s">
        <v>61</v>
      </c>
      <c r="E112" s="314"/>
      <c r="F112" s="10"/>
      <c r="G112" s="173"/>
      <c r="H112" s="140"/>
      <c r="I112" s="142">
        <f>ROUND((SUM(I102:I111))/1,2)</f>
        <v>0</v>
      </c>
      <c r="J112" s="10"/>
      <c r="K112" s="10"/>
      <c r="L112" s="10">
        <f>ROUND((SUM(L102:L111))/1,2)</f>
        <v>0</v>
      </c>
      <c r="M112" s="10">
        <f>ROUND((SUM(M102:M111))/1,2)</f>
        <v>0</v>
      </c>
      <c r="N112" s="10"/>
      <c r="O112" s="10"/>
      <c r="P112" s="10"/>
      <c r="Q112" s="10"/>
      <c r="R112" s="10"/>
      <c r="S112" s="10">
        <f>ROUND((SUM(S102:S111))/1,2)</f>
        <v>0</v>
      </c>
      <c r="T112" s="10"/>
      <c r="U112" s="10"/>
      <c r="V112" s="201">
        <f>ROUND((SUM(V102:V111))/1,2)</f>
        <v>0</v>
      </c>
      <c r="W112" s="218"/>
      <c r="X112" s="139"/>
      <c r="Y112" s="139"/>
      <c r="Z112" s="139"/>
    </row>
    <row r="113" spans="1:26" x14ac:dyDescent="0.3">
      <c r="A113" s="1"/>
      <c r="B113" s="209"/>
      <c r="C113" s="1"/>
      <c r="D113" s="1"/>
      <c r="E113" s="1"/>
      <c r="F113" s="1"/>
      <c r="G113" s="167"/>
      <c r="H113" s="133"/>
      <c r="I113" s="133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202"/>
      <c r="W113" s="53"/>
    </row>
    <row r="114" spans="1:26" x14ac:dyDescent="0.3">
      <c r="A114" s="10"/>
      <c r="B114" s="213"/>
      <c r="C114" s="174">
        <v>3</v>
      </c>
      <c r="D114" s="314" t="s">
        <v>62</v>
      </c>
      <c r="E114" s="314"/>
      <c r="F114" s="10"/>
      <c r="G114" s="173"/>
      <c r="H114" s="140"/>
      <c r="I114" s="14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98"/>
      <c r="W114" s="218"/>
      <c r="X114" s="139"/>
      <c r="Y114" s="139"/>
      <c r="Z114" s="139"/>
    </row>
    <row r="115" spans="1:26" ht="25.05" customHeight="1" x14ac:dyDescent="0.3">
      <c r="A115" s="181"/>
      <c r="B115" s="214"/>
      <c r="C115" s="182" t="s">
        <v>121</v>
      </c>
      <c r="D115" s="317" t="s">
        <v>122</v>
      </c>
      <c r="E115" s="317"/>
      <c r="F115" s="175" t="s">
        <v>123</v>
      </c>
      <c r="G115" s="177">
        <v>1</v>
      </c>
      <c r="H115" s="176"/>
      <c r="I115" s="176">
        <f>ROUND(G115*(H115),2)</f>
        <v>0</v>
      </c>
      <c r="J115" s="175">
        <f>ROUND(G115*(N115),2)</f>
        <v>21.73</v>
      </c>
      <c r="K115" s="180">
        <f>ROUND(G115*(O115),2)</f>
        <v>0</v>
      </c>
      <c r="L115" s="180">
        <f>ROUND(G115*(H115),2)</f>
        <v>0</v>
      </c>
      <c r="M115" s="180"/>
      <c r="N115" s="180">
        <v>21.73</v>
      </c>
      <c r="O115" s="180"/>
      <c r="P115" s="183">
        <v>4.0259999999999997E-2</v>
      </c>
      <c r="Q115" s="183"/>
      <c r="R115" s="183">
        <v>4.0259999999999997E-2</v>
      </c>
      <c r="S115" s="180">
        <f>ROUND(G115*(P115),3)</f>
        <v>0.04</v>
      </c>
      <c r="T115" s="180"/>
      <c r="U115" s="180"/>
      <c r="V115" s="199"/>
      <c r="W115" s="53"/>
      <c r="Z115">
        <v>0</v>
      </c>
    </row>
    <row r="116" spans="1:26" ht="25.05" customHeight="1" x14ac:dyDescent="0.3">
      <c r="A116" s="181"/>
      <c r="B116" s="214"/>
      <c r="C116" s="182" t="s">
        <v>124</v>
      </c>
      <c r="D116" s="317" t="s">
        <v>125</v>
      </c>
      <c r="E116" s="317"/>
      <c r="F116" s="175" t="s">
        <v>103</v>
      </c>
      <c r="G116" s="177">
        <v>1.5880000000000001</v>
      </c>
      <c r="H116" s="176"/>
      <c r="I116" s="176">
        <f>ROUND(G116*(H116),2)</f>
        <v>0</v>
      </c>
      <c r="J116" s="175">
        <f>ROUND(G116*(N116),2)</f>
        <v>310.33</v>
      </c>
      <c r="K116" s="180">
        <f>ROUND(G116*(O116),2)</f>
        <v>0</v>
      </c>
      <c r="L116" s="180">
        <f>ROUND(G116*(H116),2)</f>
        <v>0</v>
      </c>
      <c r="M116" s="180"/>
      <c r="N116" s="180">
        <v>195.42</v>
      </c>
      <c r="O116" s="180"/>
      <c r="P116" s="183">
        <v>1.950992064</v>
      </c>
      <c r="Q116" s="183"/>
      <c r="R116" s="183">
        <v>1.950992064</v>
      </c>
      <c r="S116" s="180">
        <f>ROUND(G116*(P116),3)</f>
        <v>3.0979999999999999</v>
      </c>
      <c r="T116" s="180"/>
      <c r="U116" s="180"/>
      <c r="V116" s="199"/>
      <c r="W116" s="53"/>
      <c r="Z116">
        <v>0</v>
      </c>
    </row>
    <row r="117" spans="1:26" ht="25.05" customHeight="1" x14ac:dyDescent="0.3">
      <c r="A117" s="181"/>
      <c r="B117" s="214"/>
      <c r="C117" s="182" t="s">
        <v>126</v>
      </c>
      <c r="D117" s="317" t="s">
        <v>127</v>
      </c>
      <c r="E117" s="317"/>
      <c r="F117" s="175" t="s">
        <v>128</v>
      </c>
      <c r="G117" s="177">
        <v>0.94499999999999995</v>
      </c>
      <c r="H117" s="176"/>
      <c r="I117" s="176">
        <f>ROUND(G117*(H117),2)</f>
        <v>0</v>
      </c>
      <c r="J117" s="175">
        <f>ROUND(G117*(N117),2)</f>
        <v>38.53</v>
      </c>
      <c r="K117" s="180">
        <f>ROUND(G117*(O117),2)</f>
        <v>0</v>
      </c>
      <c r="L117" s="180">
        <f>ROUND(G117*(H117),2)</f>
        <v>0</v>
      </c>
      <c r="M117" s="180"/>
      <c r="N117" s="180">
        <v>40.770000000000003</v>
      </c>
      <c r="O117" s="180"/>
      <c r="P117" s="183">
        <v>0.29702000000000001</v>
      </c>
      <c r="Q117" s="183"/>
      <c r="R117" s="183">
        <v>0.29702000000000001</v>
      </c>
      <c r="S117" s="180">
        <f>ROUND(G117*(P117),3)</f>
        <v>0.28100000000000003</v>
      </c>
      <c r="T117" s="180"/>
      <c r="U117" s="180"/>
      <c r="V117" s="199"/>
      <c r="W117" s="53"/>
      <c r="Z117">
        <v>0</v>
      </c>
    </row>
    <row r="118" spans="1:26" ht="25.05" customHeight="1" x14ac:dyDescent="0.3">
      <c r="A118" s="181"/>
      <c r="B118" s="214"/>
      <c r="C118" s="182" t="s">
        <v>129</v>
      </c>
      <c r="D118" s="317" t="s">
        <v>130</v>
      </c>
      <c r="E118" s="317"/>
      <c r="F118" s="175" t="s">
        <v>131</v>
      </c>
      <c r="G118" s="177">
        <v>1.2770000000000001</v>
      </c>
      <c r="H118" s="176"/>
      <c r="I118" s="176">
        <f>ROUND(G118*(H118),2)</f>
        <v>0</v>
      </c>
      <c r="J118" s="175">
        <f>ROUND(G118*(N118),2)</f>
        <v>221.96</v>
      </c>
      <c r="K118" s="180">
        <f>ROUND(G118*(O118),2)</f>
        <v>0</v>
      </c>
      <c r="L118" s="180">
        <f>ROUND(G118*(H118),2)</f>
        <v>0</v>
      </c>
      <c r="M118" s="180"/>
      <c r="N118" s="180">
        <v>173.81</v>
      </c>
      <c r="O118" s="180"/>
      <c r="P118" s="183">
        <v>0.74753000000000003</v>
      </c>
      <c r="Q118" s="183"/>
      <c r="R118" s="183">
        <v>0.74753000000000003</v>
      </c>
      <c r="S118" s="180">
        <f>ROUND(G118*(P118),3)</f>
        <v>0.95499999999999996</v>
      </c>
      <c r="T118" s="180"/>
      <c r="U118" s="180"/>
      <c r="V118" s="199"/>
      <c r="W118" s="53"/>
      <c r="Z118">
        <v>0</v>
      </c>
    </row>
    <row r="119" spans="1:26" x14ac:dyDescent="0.3">
      <c r="A119" s="10"/>
      <c r="B119" s="213"/>
      <c r="C119" s="174">
        <v>3</v>
      </c>
      <c r="D119" s="314" t="s">
        <v>62</v>
      </c>
      <c r="E119" s="314"/>
      <c r="F119" s="10"/>
      <c r="G119" s="173"/>
      <c r="H119" s="140"/>
      <c r="I119" s="142">
        <f>ROUND((SUM(I114:I118))/1,2)</f>
        <v>0</v>
      </c>
      <c r="J119" s="10"/>
      <c r="K119" s="10"/>
      <c r="L119" s="10">
        <f>ROUND((SUM(L114:L118))/1,2)</f>
        <v>0</v>
      </c>
      <c r="M119" s="10">
        <f>ROUND((SUM(M114:M118))/1,2)</f>
        <v>0</v>
      </c>
      <c r="N119" s="10"/>
      <c r="O119" s="10"/>
      <c r="P119" s="10"/>
      <c r="Q119" s="10"/>
      <c r="R119" s="10"/>
      <c r="S119" s="10">
        <f>ROUND((SUM(S114:S118))/1,2)</f>
        <v>4.37</v>
      </c>
      <c r="T119" s="10"/>
      <c r="U119" s="10"/>
      <c r="V119" s="201">
        <f>ROUND((SUM(V114:V118))/1,2)</f>
        <v>0</v>
      </c>
      <c r="W119" s="218"/>
      <c r="X119" s="139"/>
      <c r="Y119" s="139"/>
      <c r="Z119" s="139"/>
    </row>
    <row r="120" spans="1:26" x14ac:dyDescent="0.3">
      <c r="A120" s="1"/>
      <c r="B120" s="209"/>
      <c r="C120" s="1"/>
      <c r="D120" s="1"/>
      <c r="E120" s="1"/>
      <c r="F120" s="1"/>
      <c r="G120" s="167"/>
      <c r="H120" s="133"/>
      <c r="I120" s="133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202"/>
      <c r="W120" s="53"/>
    </row>
    <row r="121" spans="1:26" x14ac:dyDescent="0.3">
      <c r="A121" s="10"/>
      <c r="B121" s="213"/>
      <c r="C121" s="174">
        <v>4</v>
      </c>
      <c r="D121" s="314" t="s">
        <v>63</v>
      </c>
      <c r="E121" s="314"/>
      <c r="F121" s="10"/>
      <c r="G121" s="173"/>
      <c r="H121" s="140"/>
      <c r="I121" s="14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98"/>
      <c r="W121" s="218"/>
      <c r="X121" s="139"/>
      <c r="Y121" s="139"/>
      <c r="Z121" s="139"/>
    </row>
    <row r="122" spans="1:26" ht="25.05" customHeight="1" x14ac:dyDescent="0.3">
      <c r="A122" s="181"/>
      <c r="B122" s="214"/>
      <c r="C122" s="182" t="s">
        <v>132</v>
      </c>
      <c r="D122" s="317" t="s">
        <v>133</v>
      </c>
      <c r="E122" s="317"/>
      <c r="F122" s="175" t="s">
        <v>103</v>
      </c>
      <c r="G122" s="177">
        <v>0.75</v>
      </c>
      <c r="H122" s="176"/>
      <c r="I122" s="176">
        <f>ROUND(G122*(H122),2)</f>
        <v>0</v>
      </c>
      <c r="J122" s="175">
        <f>ROUND(G122*(N122),2)</f>
        <v>21.11</v>
      </c>
      <c r="K122" s="180">
        <f>ROUND(G122*(O122),2)</f>
        <v>0</v>
      </c>
      <c r="L122" s="180">
        <f>ROUND(G122*(H122),2)</f>
        <v>0</v>
      </c>
      <c r="M122" s="180"/>
      <c r="N122" s="180">
        <v>28.14</v>
      </c>
      <c r="O122" s="180"/>
      <c r="P122" s="183">
        <v>1.8907700000000001</v>
      </c>
      <c r="Q122" s="183"/>
      <c r="R122" s="183">
        <v>1.8907700000000001</v>
      </c>
      <c r="S122" s="180">
        <f>ROUND(G122*(P122),3)</f>
        <v>1.4179999999999999</v>
      </c>
      <c r="T122" s="180"/>
      <c r="U122" s="180"/>
      <c r="V122" s="199"/>
      <c r="W122" s="53"/>
      <c r="Z122">
        <v>0</v>
      </c>
    </row>
    <row r="123" spans="1:26" x14ac:dyDescent="0.3">
      <c r="A123" s="10"/>
      <c r="B123" s="213"/>
      <c r="C123" s="174">
        <v>4</v>
      </c>
      <c r="D123" s="314" t="s">
        <v>63</v>
      </c>
      <c r="E123" s="314"/>
      <c r="F123" s="10"/>
      <c r="G123" s="173"/>
      <c r="H123" s="140"/>
      <c r="I123" s="142">
        <f>ROUND((SUM(I121:I122))/1,2)</f>
        <v>0</v>
      </c>
      <c r="J123" s="10"/>
      <c r="K123" s="10"/>
      <c r="L123" s="10">
        <f>ROUND((SUM(L121:L122))/1,2)</f>
        <v>0</v>
      </c>
      <c r="M123" s="10">
        <f>ROUND((SUM(M121:M122))/1,2)</f>
        <v>0</v>
      </c>
      <c r="N123" s="10"/>
      <c r="O123" s="10"/>
      <c r="P123" s="10"/>
      <c r="Q123" s="10"/>
      <c r="R123" s="10"/>
      <c r="S123" s="10">
        <f>ROUND((SUM(S121:S122))/1,2)</f>
        <v>1.42</v>
      </c>
      <c r="T123" s="10"/>
      <c r="U123" s="10"/>
      <c r="V123" s="201">
        <f>ROUND((SUM(V121:V122))/1,2)</f>
        <v>0</v>
      </c>
      <c r="W123" s="218"/>
      <c r="X123" s="139"/>
      <c r="Y123" s="139"/>
      <c r="Z123" s="139"/>
    </row>
    <row r="124" spans="1:26" x14ac:dyDescent="0.3">
      <c r="A124" s="1"/>
      <c r="B124" s="209"/>
      <c r="C124" s="1"/>
      <c r="D124" s="1"/>
      <c r="E124" s="1"/>
      <c r="F124" s="1"/>
      <c r="G124" s="167"/>
      <c r="H124" s="133"/>
      <c r="I124" s="133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202"/>
      <c r="W124" s="53"/>
    </row>
    <row r="125" spans="1:26" x14ac:dyDescent="0.3">
      <c r="A125" s="10"/>
      <c r="B125" s="213"/>
      <c r="C125" s="174">
        <v>6</v>
      </c>
      <c r="D125" s="314" t="s">
        <v>64</v>
      </c>
      <c r="E125" s="314"/>
      <c r="F125" s="10"/>
      <c r="G125" s="173"/>
      <c r="H125" s="140"/>
      <c r="I125" s="14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98"/>
      <c r="W125" s="218"/>
      <c r="X125" s="139"/>
      <c r="Y125" s="139"/>
      <c r="Z125" s="139"/>
    </row>
    <row r="126" spans="1:26" ht="25.05" customHeight="1" x14ac:dyDescent="0.3">
      <c r="A126" s="181"/>
      <c r="B126" s="214"/>
      <c r="C126" s="182" t="s">
        <v>134</v>
      </c>
      <c r="D126" s="317" t="s">
        <v>135</v>
      </c>
      <c r="E126" s="317"/>
      <c r="F126" s="175" t="s">
        <v>128</v>
      </c>
      <c r="G126" s="177">
        <v>62.670999999999999</v>
      </c>
      <c r="H126" s="176"/>
      <c r="I126" s="176">
        <f t="shared" ref="I126:I140" si="4">ROUND(G126*(H126),2)</f>
        <v>0</v>
      </c>
      <c r="J126" s="175">
        <f t="shared" ref="J126:J140" si="5">ROUND(G126*(N126),2)</f>
        <v>1583.07</v>
      </c>
      <c r="K126" s="180">
        <f t="shared" ref="K126:K140" si="6">ROUND(G126*(O126),2)</f>
        <v>0</v>
      </c>
      <c r="L126" s="180">
        <f t="shared" ref="L126:L137" si="7">ROUND(G126*(H126),2)</f>
        <v>0</v>
      </c>
      <c r="M126" s="180"/>
      <c r="N126" s="180">
        <v>25.26</v>
      </c>
      <c r="O126" s="180"/>
      <c r="P126" s="183">
        <v>3.2550000000000003E-2</v>
      </c>
      <c r="Q126" s="183"/>
      <c r="R126" s="183">
        <v>3.2550000000000003E-2</v>
      </c>
      <c r="S126" s="180">
        <f t="shared" ref="S126:S140" si="8">ROUND(G126*(P126),3)</f>
        <v>2.04</v>
      </c>
      <c r="T126" s="180"/>
      <c r="U126" s="180"/>
      <c r="V126" s="199"/>
      <c r="W126" s="53"/>
      <c r="Z126">
        <v>0</v>
      </c>
    </row>
    <row r="127" spans="1:26" ht="25.05" customHeight="1" x14ac:dyDescent="0.3">
      <c r="A127" s="181"/>
      <c r="B127" s="214"/>
      <c r="C127" s="182" t="s">
        <v>136</v>
      </c>
      <c r="D127" s="317" t="s">
        <v>137</v>
      </c>
      <c r="E127" s="317"/>
      <c r="F127" s="175" t="s">
        <v>128</v>
      </c>
      <c r="G127" s="177">
        <v>233.73699999999999</v>
      </c>
      <c r="H127" s="176"/>
      <c r="I127" s="176">
        <f t="shared" si="4"/>
        <v>0</v>
      </c>
      <c r="J127" s="175">
        <f t="shared" si="5"/>
        <v>100.51</v>
      </c>
      <c r="K127" s="180">
        <f t="shared" si="6"/>
        <v>0</v>
      </c>
      <c r="L127" s="180">
        <f t="shared" si="7"/>
        <v>0</v>
      </c>
      <c r="M127" s="180"/>
      <c r="N127" s="180">
        <v>0.43</v>
      </c>
      <c r="O127" s="180"/>
      <c r="P127" s="183">
        <v>8.3999999999999995E-5</v>
      </c>
      <c r="Q127" s="183"/>
      <c r="R127" s="183">
        <v>8.3999999999999995E-5</v>
      </c>
      <c r="S127" s="180">
        <f t="shared" si="8"/>
        <v>0.02</v>
      </c>
      <c r="T127" s="180"/>
      <c r="U127" s="180"/>
      <c r="V127" s="199"/>
      <c r="W127" s="53"/>
      <c r="Z127">
        <v>0</v>
      </c>
    </row>
    <row r="128" spans="1:26" ht="25.05" customHeight="1" x14ac:dyDescent="0.3">
      <c r="A128" s="181"/>
      <c r="B128" s="214"/>
      <c r="C128" s="182" t="s">
        <v>138</v>
      </c>
      <c r="D128" s="317" t="s">
        <v>139</v>
      </c>
      <c r="E128" s="317"/>
      <c r="F128" s="175" t="s">
        <v>128</v>
      </c>
      <c r="G128" s="177">
        <v>224.595</v>
      </c>
      <c r="H128" s="176"/>
      <c r="I128" s="176">
        <f t="shared" si="4"/>
        <v>0</v>
      </c>
      <c r="J128" s="175">
        <f t="shared" si="5"/>
        <v>1246.5</v>
      </c>
      <c r="K128" s="180">
        <f t="shared" si="6"/>
        <v>0</v>
      </c>
      <c r="L128" s="180">
        <f t="shared" si="7"/>
        <v>0</v>
      </c>
      <c r="M128" s="180"/>
      <c r="N128" s="180">
        <v>5.55</v>
      </c>
      <c r="O128" s="180"/>
      <c r="P128" s="183">
        <v>3.9199999999999999E-2</v>
      </c>
      <c r="Q128" s="183"/>
      <c r="R128" s="183">
        <v>3.9199999999999999E-2</v>
      </c>
      <c r="S128" s="180">
        <f t="shared" si="8"/>
        <v>8.8040000000000003</v>
      </c>
      <c r="T128" s="180"/>
      <c r="U128" s="180"/>
      <c r="V128" s="199"/>
      <c r="W128" s="53"/>
      <c r="Z128">
        <v>0</v>
      </c>
    </row>
    <row r="129" spans="1:26" ht="25.05" customHeight="1" x14ac:dyDescent="0.3">
      <c r="A129" s="181"/>
      <c r="B129" s="214"/>
      <c r="C129" s="182" t="s">
        <v>140</v>
      </c>
      <c r="D129" s="317" t="s">
        <v>141</v>
      </c>
      <c r="E129" s="317"/>
      <c r="F129" s="175" t="s">
        <v>128</v>
      </c>
      <c r="G129" s="177">
        <v>296.40800000000002</v>
      </c>
      <c r="H129" s="176"/>
      <c r="I129" s="176">
        <f t="shared" si="4"/>
        <v>0</v>
      </c>
      <c r="J129" s="175">
        <f t="shared" si="5"/>
        <v>1579.85</v>
      </c>
      <c r="K129" s="180">
        <f t="shared" si="6"/>
        <v>0</v>
      </c>
      <c r="L129" s="180">
        <f t="shared" si="7"/>
        <v>0</v>
      </c>
      <c r="M129" s="180"/>
      <c r="N129" s="180">
        <v>5.33</v>
      </c>
      <c r="O129" s="180"/>
      <c r="P129" s="183">
        <v>1.9599999999999999E-3</v>
      </c>
      <c r="Q129" s="183"/>
      <c r="R129" s="183">
        <v>1.9599999999999999E-3</v>
      </c>
      <c r="S129" s="180">
        <f t="shared" si="8"/>
        <v>0.58099999999999996</v>
      </c>
      <c r="T129" s="180"/>
      <c r="U129" s="180"/>
      <c r="V129" s="199"/>
      <c r="W129" s="53"/>
      <c r="Z129">
        <v>0</v>
      </c>
    </row>
    <row r="130" spans="1:26" ht="34.950000000000003" customHeight="1" x14ac:dyDescent="0.3">
      <c r="A130" s="181"/>
      <c r="B130" s="214"/>
      <c r="C130" s="182" t="s">
        <v>142</v>
      </c>
      <c r="D130" s="317" t="s">
        <v>143</v>
      </c>
      <c r="E130" s="317"/>
      <c r="F130" s="175" t="s">
        <v>128</v>
      </c>
      <c r="G130" s="177">
        <v>255.786</v>
      </c>
      <c r="H130" s="176"/>
      <c r="I130" s="176">
        <f t="shared" si="4"/>
        <v>0</v>
      </c>
      <c r="J130" s="175">
        <f t="shared" si="5"/>
        <v>1683.07</v>
      </c>
      <c r="K130" s="180">
        <f t="shared" si="6"/>
        <v>0</v>
      </c>
      <c r="L130" s="180">
        <f t="shared" si="7"/>
        <v>0</v>
      </c>
      <c r="M130" s="180"/>
      <c r="N130" s="180">
        <v>6.58</v>
      </c>
      <c r="O130" s="180"/>
      <c r="P130" s="183">
        <v>6.3E-3</v>
      </c>
      <c r="Q130" s="183"/>
      <c r="R130" s="183">
        <v>6.3E-3</v>
      </c>
      <c r="S130" s="180">
        <f t="shared" si="8"/>
        <v>1.611</v>
      </c>
      <c r="T130" s="180"/>
      <c r="U130" s="180"/>
      <c r="V130" s="199"/>
      <c r="W130" s="53"/>
      <c r="Z130">
        <v>0</v>
      </c>
    </row>
    <row r="131" spans="1:26" ht="25.05" customHeight="1" x14ac:dyDescent="0.3">
      <c r="A131" s="181"/>
      <c r="B131" s="214"/>
      <c r="C131" s="182" t="s">
        <v>144</v>
      </c>
      <c r="D131" s="317" t="s">
        <v>145</v>
      </c>
      <c r="E131" s="317"/>
      <c r="F131" s="175" t="s">
        <v>128</v>
      </c>
      <c r="G131" s="177">
        <v>28.510999999999999</v>
      </c>
      <c r="H131" s="176"/>
      <c r="I131" s="176">
        <f t="shared" si="4"/>
        <v>0</v>
      </c>
      <c r="J131" s="175">
        <f t="shared" si="5"/>
        <v>166.79</v>
      </c>
      <c r="K131" s="180">
        <f t="shared" si="6"/>
        <v>0</v>
      </c>
      <c r="L131" s="180">
        <f t="shared" si="7"/>
        <v>0</v>
      </c>
      <c r="M131" s="180"/>
      <c r="N131" s="180">
        <v>5.85</v>
      </c>
      <c r="O131" s="180"/>
      <c r="P131" s="183">
        <v>4.0899999999999999E-2</v>
      </c>
      <c r="Q131" s="183"/>
      <c r="R131" s="183">
        <v>4.0899999999999999E-2</v>
      </c>
      <c r="S131" s="180">
        <f t="shared" si="8"/>
        <v>1.1659999999999999</v>
      </c>
      <c r="T131" s="180"/>
      <c r="U131" s="180"/>
      <c r="V131" s="199"/>
      <c r="W131" s="53"/>
      <c r="Z131">
        <v>0</v>
      </c>
    </row>
    <row r="132" spans="1:26" ht="25.05" customHeight="1" x14ac:dyDescent="0.3">
      <c r="A132" s="181"/>
      <c r="B132" s="214"/>
      <c r="C132" s="182" t="s">
        <v>146</v>
      </c>
      <c r="D132" s="317" t="s">
        <v>147</v>
      </c>
      <c r="E132" s="317"/>
      <c r="F132" s="175" t="s">
        <v>103</v>
      </c>
      <c r="G132" s="177">
        <v>1.125</v>
      </c>
      <c r="H132" s="176"/>
      <c r="I132" s="176">
        <f t="shared" si="4"/>
        <v>0</v>
      </c>
      <c r="J132" s="175">
        <f t="shared" si="5"/>
        <v>144.6</v>
      </c>
      <c r="K132" s="180">
        <f t="shared" si="6"/>
        <v>0</v>
      </c>
      <c r="L132" s="180">
        <f t="shared" si="7"/>
        <v>0</v>
      </c>
      <c r="M132" s="180"/>
      <c r="N132" s="180">
        <v>128.53</v>
      </c>
      <c r="O132" s="180"/>
      <c r="P132" s="183">
        <v>2.2622070999999999</v>
      </c>
      <c r="Q132" s="183"/>
      <c r="R132" s="183">
        <v>2.2622070999999999</v>
      </c>
      <c r="S132" s="180">
        <f t="shared" si="8"/>
        <v>2.5449999999999999</v>
      </c>
      <c r="T132" s="180"/>
      <c r="U132" s="180"/>
      <c r="V132" s="199"/>
      <c r="W132" s="53"/>
      <c r="Z132">
        <v>0</v>
      </c>
    </row>
    <row r="133" spans="1:26" ht="25.05" customHeight="1" x14ac:dyDescent="0.3">
      <c r="A133" s="181"/>
      <c r="B133" s="214"/>
      <c r="C133" s="182" t="s">
        <v>148</v>
      </c>
      <c r="D133" s="317" t="s">
        <v>149</v>
      </c>
      <c r="E133" s="317"/>
      <c r="F133" s="175" t="s">
        <v>128</v>
      </c>
      <c r="G133" s="177">
        <v>2.64</v>
      </c>
      <c r="H133" s="176"/>
      <c r="I133" s="176">
        <f t="shared" si="4"/>
        <v>0</v>
      </c>
      <c r="J133" s="175">
        <f t="shared" si="5"/>
        <v>47.28</v>
      </c>
      <c r="K133" s="180">
        <f t="shared" si="6"/>
        <v>0</v>
      </c>
      <c r="L133" s="180">
        <f t="shared" si="7"/>
        <v>0</v>
      </c>
      <c r="M133" s="180"/>
      <c r="N133" s="180">
        <v>17.91</v>
      </c>
      <c r="O133" s="180"/>
      <c r="P133" s="183">
        <v>5.4800000000000001E-2</v>
      </c>
      <c r="Q133" s="183"/>
      <c r="R133" s="183">
        <v>5.4800000000000001E-2</v>
      </c>
      <c r="S133" s="180">
        <f t="shared" si="8"/>
        <v>0.14499999999999999</v>
      </c>
      <c r="T133" s="180"/>
      <c r="U133" s="180"/>
      <c r="V133" s="199"/>
      <c r="W133" s="53"/>
      <c r="Z133">
        <v>0</v>
      </c>
    </row>
    <row r="134" spans="1:26" ht="25.05" customHeight="1" x14ac:dyDescent="0.3">
      <c r="A134" s="181"/>
      <c r="B134" s="214"/>
      <c r="C134" s="182" t="s">
        <v>150</v>
      </c>
      <c r="D134" s="317" t="s">
        <v>151</v>
      </c>
      <c r="E134" s="317"/>
      <c r="F134" s="175" t="s">
        <v>128</v>
      </c>
      <c r="G134" s="177">
        <v>67.58</v>
      </c>
      <c r="H134" s="176"/>
      <c r="I134" s="176">
        <f t="shared" si="4"/>
        <v>0</v>
      </c>
      <c r="J134" s="175">
        <f t="shared" si="5"/>
        <v>507.53</v>
      </c>
      <c r="K134" s="180">
        <f t="shared" si="6"/>
        <v>0</v>
      </c>
      <c r="L134" s="180">
        <f t="shared" si="7"/>
        <v>0</v>
      </c>
      <c r="M134" s="180"/>
      <c r="N134" s="180">
        <v>7.51</v>
      </c>
      <c r="O134" s="180"/>
      <c r="P134" s="183">
        <v>9.8699999999999996E-2</v>
      </c>
      <c r="Q134" s="183"/>
      <c r="R134" s="183">
        <v>9.8699999999999996E-2</v>
      </c>
      <c r="S134" s="180">
        <f t="shared" si="8"/>
        <v>6.67</v>
      </c>
      <c r="T134" s="180"/>
      <c r="U134" s="180"/>
      <c r="V134" s="199"/>
      <c r="W134" s="53"/>
      <c r="Z134">
        <v>0</v>
      </c>
    </row>
    <row r="135" spans="1:26" ht="25.05" customHeight="1" x14ac:dyDescent="0.3">
      <c r="A135" s="181"/>
      <c r="B135" s="214"/>
      <c r="C135" s="182" t="s">
        <v>152</v>
      </c>
      <c r="D135" s="317" t="s">
        <v>153</v>
      </c>
      <c r="E135" s="317"/>
      <c r="F135" s="175" t="s">
        <v>128</v>
      </c>
      <c r="G135" s="177">
        <v>67.58</v>
      </c>
      <c r="H135" s="176"/>
      <c r="I135" s="176">
        <f t="shared" si="4"/>
        <v>0</v>
      </c>
      <c r="J135" s="175">
        <f t="shared" si="5"/>
        <v>657.55</v>
      </c>
      <c r="K135" s="180">
        <f t="shared" si="6"/>
        <v>0</v>
      </c>
      <c r="L135" s="180">
        <f t="shared" si="7"/>
        <v>0</v>
      </c>
      <c r="M135" s="180"/>
      <c r="N135" s="180">
        <v>9.73</v>
      </c>
      <c r="O135" s="180"/>
      <c r="P135" s="183">
        <v>0.1231</v>
      </c>
      <c r="Q135" s="183"/>
      <c r="R135" s="183">
        <v>0.1231</v>
      </c>
      <c r="S135" s="180">
        <f t="shared" si="8"/>
        <v>8.3190000000000008</v>
      </c>
      <c r="T135" s="180"/>
      <c r="U135" s="180"/>
      <c r="V135" s="199"/>
      <c r="W135" s="53"/>
      <c r="Z135">
        <v>0</v>
      </c>
    </row>
    <row r="136" spans="1:26" ht="25.05" customHeight="1" x14ac:dyDescent="0.3">
      <c r="A136" s="181"/>
      <c r="B136" s="214"/>
      <c r="C136" s="182" t="s">
        <v>154</v>
      </c>
      <c r="D136" s="317" t="s">
        <v>155</v>
      </c>
      <c r="E136" s="317"/>
      <c r="F136" s="175" t="s">
        <v>103</v>
      </c>
      <c r="G136" s="177">
        <v>4.258</v>
      </c>
      <c r="H136" s="176"/>
      <c r="I136" s="176">
        <f t="shared" si="4"/>
        <v>0</v>
      </c>
      <c r="J136" s="175">
        <f t="shared" si="5"/>
        <v>855.22</v>
      </c>
      <c r="K136" s="180">
        <f t="shared" si="6"/>
        <v>0</v>
      </c>
      <c r="L136" s="180">
        <f t="shared" si="7"/>
        <v>0</v>
      </c>
      <c r="M136" s="180"/>
      <c r="N136" s="180">
        <v>200.85</v>
      </c>
      <c r="O136" s="180"/>
      <c r="P136" s="183">
        <v>2.2677700000000001</v>
      </c>
      <c r="Q136" s="183"/>
      <c r="R136" s="183">
        <v>2.2677700000000001</v>
      </c>
      <c r="S136" s="180">
        <f t="shared" si="8"/>
        <v>9.6560000000000006</v>
      </c>
      <c r="T136" s="180"/>
      <c r="U136" s="180"/>
      <c r="V136" s="199"/>
      <c r="W136" s="53"/>
      <c r="Z136">
        <v>0</v>
      </c>
    </row>
    <row r="137" spans="1:26" ht="25.05" customHeight="1" x14ac:dyDescent="0.3">
      <c r="A137" s="181"/>
      <c r="B137" s="214"/>
      <c r="C137" s="182" t="s">
        <v>156</v>
      </c>
      <c r="D137" s="317" t="s">
        <v>157</v>
      </c>
      <c r="E137" s="317"/>
      <c r="F137" s="175" t="s">
        <v>123</v>
      </c>
      <c r="G137" s="177">
        <v>2</v>
      </c>
      <c r="H137" s="176"/>
      <c r="I137" s="176">
        <f t="shared" si="4"/>
        <v>0</v>
      </c>
      <c r="J137" s="175">
        <f t="shared" si="5"/>
        <v>38.28</v>
      </c>
      <c r="K137" s="180">
        <f t="shared" si="6"/>
        <v>0</v>
      </c>
      <c r="L137" s="180">
        <f t="shared" si="7"/>
        <v>0</v>
      </c>
      <c r="M137" s="180"/>
      <c r="N137" s="180">
        <v>19.14</v>
      </c>
      <c r="O137" s="180"/>
      <c r="P137" s="183">
        <v>5.3460000000000001E-2</v>
      </c>
      <c r="Q137" s="183"/>
      <c r="R137" s="183">
        <v>5.3460000000000001E-2</v>
      </c>
      <c r="S137" s="180">
        <f t="shared" si="8"/>
        <v>0.107</v>
      </c>
      <c r="T137" s="180"/>
      <c r="U137" s="180"/>
      <c r="V137" s="199"/>
      <c r="W137" s="53"/>
      <c r="Z137">
        <v>0</v>
      </c>
    </row>
    <row r="138" spans="1:26" ht="25.05" customHeight="1" x14ac:dyDescent="0.3">
      <c r="A138" s="181"/>
      <c r="B138" s="215"/>
      <c r="C138" s="190" t="s">
        <v>158</v>
      </c>
      <c r="D138" s="313" t="s">
        <v>159</v>
      </c>
      <c r="E138" s="313"/>
      <c r="F138" s="184" t="s">
        <v>123</v>
      </c>
      <c r="G138" s="186">
        <v>2</v>
      </c>
      <c r="H138" s="185"/>
      <c r="I138" s="185">
        <f t="shared" si="4"/>
        <v>0</v>
      </c>
      <c r="J138" s="184">
        <f t="shared" si="5"/>
        <v>55.22</v>
      </c>
      <c r="K138" s="189">
        <f t="shared" si="6"/>
        <v>0</v>
      </c>
      <c r="L138" s="189"/>
      <c r="M138" s="189">
        <f>ROUND(G138*(H138),2)</f>
        <v>0</v>
      </c>
      <c r="N138" s="189">
        <v>27.61</v>
      </c>
      <c r="O138" s="189"/>
      <c r="P138" s="191">
        <v>1.43E-2</v>
      </c>
      <c r="Q138" s="191"/>
      <c r="R138" s="191">
        <v>1.43E-2</v>
      </c>
      <c r="S138" s="189">
        <f t="shared" si="8"/>
        <v>2.9000000000000001E-2</v>
      </c>
      <c r="T138" s="189"/>
      <c r="U138" s="189"/>
      <c r="V138" s="200"/>
      <c r="W138" s="53"/>
      <c r="Z138">
        <v>0</v>
      </c>
    </row>
    <row r="139" spans="1:26" ht="25.05" customHeight="1" x14ac:dyDescent="0.3">
      <c r="A139" s="181"/>
      <c r="B139" s="214"/>
      <c r="C139" s="182" t="s">
        <v>160</v>
      </c>
      <c r="D139" s="317" t="s">
        <v>161</v>
      </c>
      <c r="E139" s="317"/>
      <c r="F139" s="175" t="s">
        <v>123</v>
      </c>
      <c r="G139" s="177">
        <v>4</v>
      </c>
      <c r="H139" s="176"/>
      <c r="I139" s="176">
        <f t="shared" si="4"/>
        <v>0</v>
      </c>
      <c r="J139" s="175">
        <f t="shared" si="5"/>
        <v>722.72</v>
      </c>
      <c r="K139" s="180">
        <f t="shared" si="6"/>
        <v>0</v>
      </c>
      <c r="L139" s="180">
        <f>ROUND(G139*(H139),2)</f>
        <v>0</v>
      </c>
      <c r="M139" s="180"/>
      <c r="N139" s="180">
        <v>180.68</v>
      </c>
      <c r="O139" s="180"/>
      <c r="P139" s="183">
        <v>0.46429999999999999</v>
      </c>
      <c r="Q139" s="183"/>
      <c r="R139" s="183">
        <v>0.46429999999999999</v>
      </c>
      <c r="S139" s="180">
        <f t="shared" si="8"/>
        <v>1.857</v>
      </c>
      <c r="T139" s="180"/>
      <c r="U139" s="180"/>
      <c r="V139" s="199"/>
      <c r="W139" s="53"/>
      <c r="Z139">
        <v>0</v>
      </c>
    </row>
    <row r="140" spans="1:26" ht="25.05" customHeight="1" x14ac:dyDescent="0.3">
      <c r="A140" s="181"/>
      <c r="B140" s="215"/>
      <c r="C140" s="190" t="s">
        <v>162</v>
      </c>
      <c r="D140" s="313" t="s">
        <v>163</v>
      </c>
      <c r="E140" s="313"/>
      <c r="F140" s="184" t="s">
        <v>123</v>
      </c>
      <c r="G140" s="186">
        <v>4</v>
      </c>
      <c r="H140" s="185"/>
      <c r="I140" s="185">
        <f t="shared" si="4"/>
        <v>0</v>
      </c>
      <c r="J140" s="184">
        <f t="shared" si="5"/>
        <v>626.24</v>
      </c>
      <c r="K140" s="189">
        <f t="shared" si="6"/>
        <v>0</v>
      </c>
      <c r="L140" s="189"/>
      <c r="M140" s="189">
        <f>ROUND(G140*(H140),2)</f>
        <v>0</v>
      </c>
      <c r="N140" s="189">
        <v>156.56</v>
      </c>
      <c r="O140" s="189"/>
      <c r="P140" s="191">
        <v>1.4999999999999999E-2</v>
      </c>
      <c r="Q140" s="191"/>
      <c r="R140" s="191">
        <v>1.4999999999999999E-2</v>
      </c>
      <c r="S140" s="189">
        <f t="shared" si="8"/>
        <v>0.06</v>
      </c>
      <c r="T140" s="189"/>
      <c r="U140" s="189"/>
      <c r="V140" s="200"/>
      <c r="W140" s="53"/>
      <c r="Z140">
        <v>0</v>
      </c>
    </row>
    <row r="141" spans="1:26" x14ac:dyDescent="0.3">
      <c r="A141" s="10"/>
      <c r="B141" s="213"/>
      <c r="C141" s="174">
        <v>6</v>
      </c>
      <c r="D141" s="314" t="s">
        <v>64</v>
      </c>
      <c r="E141" s="314"/>
      <c r="F141" s="10"/>
      <c r="G141" s="173"/>
      <c r="H141" s="140"/>
      <c r="I141" s="142">
        <f>ROUND((SUM(I125:I140))/1,2)</f>
        <v>0</v>
      </c>
      <c r="J141" s="10"/>
      <c r="K141" s="10"/>
      <c r="L141" s="10">
        <f>ROUND((SUM(L125:L140))/1,2)</f>
        <v>0</v>
      </c>
      <c r="M141" s="10">
        <f>ROUND((SUM(M125:M140))/1,2)</f>
        <v>0</v>
      </c>
      <c r="N141" s="10"/>
      <c r="O141" s="10"/>
      <c r="P141" s="10"/>
      <c r="Q141" s="10"/>
      <c r="R141" s="10"/>
      <c r="S141" s="10">
        <f>ROUND((SUM(S125:S140))/1,2)</f>
        <v>43.61</v>
      </c>
      <c r="T141" s="10"/>
      <c r="U141" s="10"/>
      <c r="V141" s="201">
        <f>ROUND((SUM(V125:V140))/1,2)</f>
        <v>0</v>
      </c>
      <c r="W141" s="218"/>
      <c r="X141" s="139"/>
      <c r="Y141" s="139"/>
      <c r="Z141" s="139"/>
    </row>
    <row r="142" spans="1:26" x14ac:dyDescent="0.3">
      <c r="A142" s="1"/>
      <c r="B142" s="209"/>
      <c r="C142" s="1"/>
      <c r="D142" s="1"/>
      <c r="E142" s="1"/>
      <c r="F142" s="1"/>
      <c r="G142" s="167"/>
      <c r="H142" s="133"/>
      <c r="I142" s="133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202"/>
      <c r="W142" s="53"/>
    </row>
    <row r="143" spans="1:26" x14ac:dyDescent="0.3">
      <c r="A143" s="10"/>
      <c r="B143" s="213"/>
      <c r="C143" s="174">
        <v>9</v>
      </c>
      <c r="D143" s="314" t="s">
        <v>65</v>
      </c>
      <c r="E143" s="314"/>
      <c r="F143" s="10"/>
      <c r="G143" s="173"/>
      <c r="H143" s="140"/>
      <c r="I143" s="14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98"/>
      <c r="W143" s="218"/>
      <c r="X143" s="139"/>
      <c r="Y143" s="139"/>
      <c r="Z143" s="139"/>
    </row>
    <row r="144" spans="1:26" ht="25.05" customHeight="1" x14ac:dyDescent="0.3">
      <c r="A144" s="181"/>
      <c r="B144" s="214"/>
      <c r="C144" s="182" t="s">
        <v>164</v>
      </c>
      <c r="D144" s="317" t="s">
        <v>165</v>
      </c>
      <c r="E144" s="317"/>
      <c r="F144" s="175" t="s">
        <v>123</v>
      </c>
      <c r="G144" s="177">
        <v>5</v>
      </c>
      <c r="H144" s="176"/>
      <c r="I144" s="176">
        <f t="shared" ref="I144:I161" si="9">ROUND(G144*(H144),2)</f>
        <v>0</v>
      </c>
      <c r="J144" s="175">
        <f t="shared" ref="J144:J161" si="10">ROUND(G144*(N144),2)</f>
        <v>43.9</v>
      </c>
      <c r="K144" s="180">
        <f t="shared" ref="K144:K161" si="11">ROUND(G144*(O144),2)</f>
        <v>0</v>
      </c>
      <c r="L144" s="180">
        <f t="shared" ref="L144:L161" si="12">ROUND(G144*(H144),2)</f>
        <v>0</v>
      </c>
      <c r="M144" s="180"/>
      <c r="N144" s="180">
        <v>8.7799999999999994</v>
      </c>
      <c r="O144" s="180"/>
      <c r="P144" s="183">
        <v>1.3660320000000001E-3</v>
      </c>
      <c r="Q144" s="183"/>
      <c r="R144" s="183">
        <v>1.3660320000000001E-3</v>
      </c>
      <c r="S144" s="180">
        <f t="shared" ref="S144:S161" si="13">ROUND(G144*(P144),3)</f>
        <v>7.0000000000000001E-3</v>
      </c>
      <c r="T144" s="180"/>
      <c r="U144" s="180"/>
      <c r="V144" s="199">
        <f>ROUND(G144*(X144),3)</f>
        <v>0.4</v>
      </c>
      <c r="W144" s="53"/>
      <c r="X144">
        <v>0.08</v>
      </c>
      <c r="Z144">
        <v>0</v>
      </c>
    </row>
    <row r="145" spans="1:26" ht="25.05" customHeight="1" x14ac:dyDescent="0.3">
      <c r="A145" s="181"/>
      <c r="B145" s="214"/>
      <c r="C145" s="182" t="s">
        <v>166</v>
      </c>
      <c r="D145" s="317" t="s">
        <v>167</v>
      </c>
      <c r="E145" s="317"/>
      <c r="F145" s="175" t="s">
        <v>128</v>
      </c>
      <c r="G145" s="177">
        <v>17.507999999999999</v>
      </c>
      <c r="H145" s="176"/>
      <c r="I145" s="176">
        <f t="shared" si="9"/>
        <v>0</v>
      </c>
      <c r="J145" s="175">
        <f t="shared" si="10"/>
        <v>144.62</v>
      </c>
      <c r="K145" s="180">
        <f t="shared" si="11"/>
        <v>0</v>
      </c>
      <c r="L145" s="180">
        <f t="shared" si="12"/>
        <v>0</v>
      </c>
      <c r="M145" s="180"/>
      <c r="N145" s="180">
        <v>8.26</v>
      </c>
      <c r="O145" s="180"/>
      <c r="P145" s="183">
        <v>2.2699999999999999E-3</v>
      </c>
      <c r="Q145" s="183"/>
      <c r="R145" s="183">
        <v>2.2699999999999999E-3</v>
      </c>
      <c r="S145" s="180">
        <f t="shared" si="13"/>
        <v>0.04</v>
      </c>
      <c r="T145" s="180"/>
      <c r="U145" s="180"/>
      <c r="V145" s="199">
        <f>ROUND(G145*(X145),3)</f>
        <v>14.006</v>
      </c>
      <c r="W145" s="53"/>
      <c r="X145">
        <v>0.8</v>
      </c>
      <c r="Z145">
        <v>0</v>
      </c>
    </row>
    <row r="146" spans="1:26" ht="25.05" customHeight="1" x14ac:dyDescent="0.3">
      <c r="A146" s="181"/>
      <c r="B146" s="214"/>
      <c r="C146" s="182" t="s">
        <v>168</v>
      </c>
      <c r="D146" s="317" t="s">
        <v>169</v>
      </c>
      <c r="E146" s="317"/>
      <c r="F146" s="175" t="s">
        <v>128</v>
      </c>
      <c r="G146" s="177">
        <v>28.34</v>
      </c>
      <c r="H146" s="176"/>
      <c r="I146" s="176">
        <f t="shared" si="9"/>
        <v>0</v>
      </c>
      <c r="J146" s="175">
        <f t="shared" si="10"/>
        <v>304.94</v>
      </c>
      <c r="K146" s="180">
        <f t="shared" si="11"/>
        <v>0</v>
      </c>
      <c r="L146" s="180">
        <f t="shared" si="12"/>
        <v>0</v>
      </c>
      <c r="M146" s="180"/>
      <c r="N146" s="180">
        <v>10.76</v>
      </c>
      <c r="O146" s="180"/>
      <c r="P146" s="183"/>
      <c r="Q146" s="183"/>
      <c r="R146" s="183"/>
      <c r="S146" s="180">
        <f t="shared" si="13"/>
        <v>0</v>
      </c>
      <c r="T146" s="180"/>
      <c r="U146" s="180"/>
      <c r="V146" s="199">
        <f>ROUND(G146*(X146),3)</f>
        <v>1.105</v>
      </c>
      <c r="W146" s="53"/>
      <c r="X146">
        <v>3.9E-2</v>
      </c>
      <c r="Z146">
        <v>0</v>
      </c>
    </row>
    <row r="147" spans="1:26" ht="25.05" customHeight="1" x14ac:dyDescent="0.3">
      <c r="A147" s="181"/>
      <c r="B147" s="214"/>
      <c r="C147" s="182" t="s">
        <v>170</v>
      </c>
      <c r="D147" s="317" t="s">
        <v>171</v>
      </c>
      <c r="E147" s="317"/>
      <c r="F147" s="175" t="s">
        <v>128</v>
      </c>
      <c r="G147" s="177">
        <v>296.50299999999999</v>
      </c>
      <c r="H147" s="176"/>
      <c r="I147" s="176">
        <f t="shared" si="9"/>
        <v>0</v>
      </c>
      <c r="J147" s="175">
        <f t="shared" si="10"/>
        <v>848</v>
      </c>
      <c r="K147" s="180">
        <f t="shared" si="11"/>
        <v>0</v>
      </c>
      <c r="L147" s="180">
        <f t="shared" si="12"/>
        <v>0</v>
      </c>
      <c r="M147" s="180"/>
      <c r="N147" s="180">
        <v>2.86</v>
      </c>
      <c r="O147" s="180"/>
      <c r="P147" s="183"/>
      <c r="Q147" s="183"/>
      <c r="R147" s="183"/>
      <c r="S147" s="180">
        <f t="shared" si="13"/>
        <v>0</v>
      </c>
      <c r="T147" s="180"/>
      <c r="U147" s="180"/>
      <c r="V147" s="199">
        <f>ROUND(G147*(X147),3)</f>
        <v>14.824999999999999</v>
      </c>
      <c r="W147" s="53"/>
      <c r="X147">
        <v>0.05</v>
      </c>
      <c r="Z147">
        <v>0</v>
      </c>
    </row>
    <row r="148" spans="1:26" ht="25.05" customHeight="1" x14ac:dyDescent="0.3">
      <c r="A148" s="181"/>
      <c r="B148" s="214"/>
      <c r="C148" s="182" t="s">
        <v>172</v>
      </c>
      <c r="D148" s="317" t="s">
        <v>173</v>
      </c>
      <c r="E148" s="317"/>
      <c r="F148" s="175" t="s">
        <v>123</v>
      </c>
      <c r="G148" s="177">
        <v>3</v>
      </c>
      <c r="H148" s="176"/>
      <c r="I148" s="176">
        <f t="shared" si="9"/>
        <v>0</v>
      </c>
      <c r="J148" s="175">
        <f t="shared" si="10"/>
        <v>2.0099999999999998</v>
      </c>
      <c r="K148" s="180">
        <f t="shared" si="11"/>
        <v>0</v>
      </c>
      <c r="L148" s="180">
        <f t="shared" si="12"/>
        <v>0</v>
      </c>
      <c r="M148" s="180"/>
      <c r="N148" s="180">
        <v>0.67</v>
      </c>
      <c r="O148" s="180"/>
      <c r="P148" s="183"/>
      <c r="Q148" s="183"/>
      <c r="R148" s="183"/>
      <c r="S148" s="180">
        <f t="shared" si="13"/>
        <v>0</v>
      </c>
      <c r="T148" s="180"/>
      <c r="U148" s="180"/>
      <c r="V148" s="199"/>
      <c r="W148" s="53"/>
      <c r="Z148">
        <v>0</v>
      </c>
    </row>
    <row r="149" spans="1:26" ht="25.05" customHeight="1" x14ac:dyDescent="0.3">
      <c r="A149" s="181"/>
      <c r="B149" s="214"/>
      <c r="C149" s="182" t="s">
        <v>174</v>
      </c>
      <c r="D149" s="317" t="s">
        <v>175</v>
      </c>
      <c r="E149" s="317"/>
      <c r="F149" s="175" t="s">
        <v>128</v>
      </c>
      <c r="G149" s="177">
        <v>4</v>
      </c>
      <c r="H149" s="176"/>
      <c r="I149" s="176">
        <f t="shared" si="9"/>
        <v>0</v>
      </c>
      <c r="J149" s="175">
        <f t="shared" si="10"/>
        <v>18.52</v>
      </c>
      <c r="K149" s="180">
        <f t="shared" si="11"/>
        <v>0</v>
      </c>
      <c r="L149" s="180">
        <f t="shared" si="12"/>
        <v>0</v>
      </c>
      <c r="M149" s="180"/>
      <c r="N149" s="180">
        <v>4.63</v>
      </c>
      <c r="O149" s="180"/>
      <c r="P149" s="183">
        <v>1.1999999999999999E-3</v>
      </c>
      <c r="Q149" s="183"/>
      <c r="R149" s="183">
        <v>1.1999999999999999E-3</v>
      </c>
      <c r="S149" s="180">
        <f t="shared" si="13"/>
        <v>5.0000000000000001E-3</v>
      </c>
      <c r="T149" s="180"/>
      <c r="U149" s="180"/>
      <c r="V149" s="199">
        <f>ROUND(G149*(X149),3)</f>
        <v>0.35199999999999998</v>
      </c>
      <c r="W149" s="53"/>
      <c r="X149">
        <v>8.7999999999999995E-2</v>
      </c>
      <c r="Z149">
        <v>0</v>
      </c>
    </row>
    <row r="150" spans="1:26" ht="25.05" customHeight="1" x14ac:dyDescent="0.3">
      <c r="A150" s="181"/>
      <c r="B150" s="214"/>
      <c r="C150" s="182" t="s">
        <v>176</v>
      </c>
      <c r="D150" s="317" t="s">
        <v>177</v>
      </c>
      <c r="E150" s="317"/>
      <c r="F150" s="175" t="s">
        <v>128</v>
      </c>
      <c r="G150" s="177">
        <v>1.98</v>
      </c>
      <c r="H150" s="176"/>
      <c r="I150" s="176">
        <f t="shared" si="9"/>
        <v>0</v>
      </c>
      <c r="J150" s="175">
        <f t="shared" si="10"/>
        <v>6.47</v>
      </c>
      <c r="K150" s="180">
        <f t="shared" si="11"/>
        <v>0</v>
      </c>
      <c r="L150" s="180">
        <f t="shared" si="12"/>
        <v>0</v>
      </c>
      <c r="M150" s="180"/>
      <c r="N150" s="180">
        <v>3.27</v>
      </c>
      <c r="O150" s="180"/>
      <c r="P150" s="183">
        <v>2.0692176E-2</v>
      </c>
      <c r="Q150" s="183"/>
      <c r="R150" s="183">
        <v>2.0692176E-2</v>
      </c>
      <c r="S150" s="180">
        <f t="shared" si="13"/>
        <v>4.1000000000000002E-2</v>
      </c>
      <c r="T150" s="180"/>
      <c r="U150" s="180"/>
      <c r="V150" s="199">
        <f>ROUND(G150*(X150),3)</f>
        <v>0.32700000000000001</v>
      </c>
      <c r="W150" s="53"/>
      <c r="X150">
        <v>0.16500000000000001</v>
      </c>
      <c r="Z150">
        <v>0</v>
      </c>
    </row>
    <row r="151" spans="1:26" ht="25.05" customHeight="1" x14ac:dyDescent="0.3">
      <c r="A151" s="181"/>
      <c r="B151" s="214"/>
      <c r="C151" s="182" t="s">
        <v>178</v>
      </c>
      <c r="D151" s="317" t="s">
        <v>179</v>
      </c>
      <c r="E151" s="317"/>
      <c r="F151" s="175" t="s">
        <v>131</v>
      </c>
      <c r="G151" s="177">
        <v>1.417</v>
      </c>
      <c r="H151" s="176"/>
      <c r="I151" s="176">
        <f t="shared" si="9"/>
        <v>0</v>
      </c>
      <c r="J151" s="175">
        <f t="shared" si="10"/>
        <v>96.98</v>
      </c>
      <c r="K151" s="180">
        <f t="shared" si="11"/>
        <v>0</v>
      </c>
      <c r="L151" s="180">
        <f t="shared" si="12"/>
        <v>0</v>
      </c>
      <c r="M151" s="180"/>
      <c r="N151" s="180">
        <v>68.44</v>
      </c>
      <c r="O151" s="180"/>
      <c r="P151" s="183"/>
      <c r="Q151" s="183"/>
      <c r="R151" s="183"/>
      <c r="S151" s="180">
        <f t="shared" si="13"/>
        <v>0</v>
      </c>
      <c r="T151" s="180"/>
      <c r="U151" s="180"/>
      <c r="V151" s="199">
        <f>ROUND(G151*(X151),3)</f>
        <v>3.117</v>
      </c>
      <c r="W151" s="53"/>
      <c r="X151">
        <v>2.2000000000000002</v>
      </c>
      <c r="Z151">
        <v>0</v>
      </c>
    </row>
    <row r="152" spans="1:26" ht="25.05" customHeight="1" x14ac:dyDescent="0.3">
      <c r="A152" s="181"/>
      <c r="B152" s="214"/>
      <c r="C152" s="182" t="s">
        <v>178</v>
      </c>
      <c r="D152" s="317" t="s">
        <v>179</v>
      </c>
      <c r="E152" s="317"/>
      <c r="F152" s="175" t="s">
        <v>131</v>
      </c>
      <c r="G152" s="177">
        <v>1.125</v>
      </c>
      <c r="H152" s="176"/>
      <c r="I152" s="176">
        <f t="shared" si="9"/>
        <v>0</v>
      </c>
      <c r="J152" s="175">
        <f t="shared" si="10"/>
        <v>77</v>
      </c>
      <c r="K152" s="180">
        <f t="shared" si="11"/>
        <v>0</v>
      </c>
      <c r="L152" s="180">
        <f t="shared" si="12"/>
        <v>0</v>
      </c>
      <c r="M152" s="180"/>
      <c r="N152" s="180">
        <v>68.44</v>
      </c>
      <c r="O152" s="180"/>
      <c r="P152" s="183"/>
      <c r="Q152" s="183"/>
      <c r="R152" s="183"/>
      <c r="S152" s="180">
        <f t="shared" si="13"/>
        <v>0</v>
      </c>
      <c r="T152" s="180"/>
      <c r="U152" s="180"/>
      <c r="V152" s="199">
        <f>ROUND(G152*(X152),3)</f>
        <v>2.4750000000000001</v>
      </c>
      <c r="W152" s="53"/>
      <c r="X152">
        <v>2.2000000000000002</v>
      </c>
      <c r="Z152">
        <v>0</v>
      </c>
    </row>
    <row r="153" spans="1:26" ht="25.05" customHeight="1" x14ac:dyDescent="0.3">
      <c r="A153" s="181"/>
      <c r="B153" s="214"/>
      <c r="C153" s="182" t="s">
        <v>180</v>
      </c>
      <c r="D153" s="317" t="s">
        <v>181</v>
      </c>
      <c r="E153" s="317"/>
      <c r="F153" s="175" t="s">
        <v>128</v>
      </c>
      <c r="G153" s="177">
        <v>67.59</v>
      </c>
      <c r="H153" s="176"/>
      <c r="I153" s="176">
        <f t="shared" si="9"/>
        <v>0</v>
      </c>
      <c r="J153" s="175">
        <f t="shared" si="10"/>
        <v>250.08</v>
      </c>
      <c r="K153" s="180">
        <f t="shared" si="11"/>
        <v>0</v>
      </c>
      <c r="L153" s="180">
        <f t="shared" si="12"/>
        <v>0</v>
      </c>
      <c r="M153" s="180"/>
      <c r="N153" s="180">
        <v>3.7</v>
      </c>
      <c r="O153" s="180"/>
      <c r="P153" s="183"/>
      <c r="Q153" s="183"/>
      <c r="R153" s="183"/>
      <c r="S153" s="180">
        <f t="shared" si="13"/>
        <v>0</v>
      </c>
      <c r="T153" s="180"/>
      <c r="U153" s="180"/>
      <c r="V153" s="199"/>
      <c r="W153" s="53"/>
      <c r="Z153">
        <v>0</v>
      </c>
    </row>
    <row r="154" spans="1:26" ht="25.05" customHeight="1" x14ac:dyDescent="0.3">
      <c r="A154" s="181"/>
      <c r="B154" s="214"/>
      <c r="C154" s="182" t="s">
        <v>182</v>
      </c>
      <c r="D154" s="317" t="s">
        <v>183</v>
      </c>
      <c r="E154" s="317"/>
      <c r="F154" s="175" t="s">
        <v>128</v>
      </c>
      <c r="G154" s="177">
        <v>56.78</v>
      </c>
      <c r="H154" s="176"/>
      <c r="I154" s="176">
        <f t="shared" si="9"/>
        <v>0</v>
      </c>
      <c r="J154" s="175">
        <f t="shared" si="10"/>
        <v>240.18</v>
      </c>
      <c r="K154" s="180">
        <f t="shared" si="11"/>
        <v>0</v>
      </c>
      <c r="L154" s="180">
        <f t="shared" si="12"/>
        <v>0</v>
      </c>
      <c r="M154" s="180"/>
      <c r="N154" s="180">
        <v>4.2300000000000004</v>
      </c>
      <c r="O154" s="180"/>
      <c r="P154" s="183"/>
      <c r="Q154" s="183"/>
      <c r="R154" s="183"/>
      <c r="S154" s="180">
        <f t="shared" si="13"/>
        <v>0</v>
      </c>
      <c r="T154" s="180"/>
      <c r="U154" s="180"/>
      <c r="V154" s="199"/>
      <c r="W154" s="53"/>
      <c r="Z154">
        <v>0</v>
      </c>
    </row>
    <row r="155" spans="1:26" ht="25.05" customHeight="1" x14ac:dyDescent="0.3">
      <c r="A155" s="181"/>
      <c r="B155" s="214"/>
      <c r="C155" s="182" t="s">
        <v>184</v>
      </c>
      <c r="D155" s="317" t="s">
        <v>185</v>
      </c>
      <c r="E155" s="317"/>
      <c r="F155" s="175" t="s">
        <v>128</v>
      </c>
      <c r="G155" s="177">
        <v>56.78</v>
      </c>
      <c r="H155" s="176"/>
      <c r="I155" s="176">
        <f t="shared" si="9"/>
        <v>0</v>
      </c>
      <c r="J155" s="175">
        <f t="shared" si="10"/>
        <v>334.43</v>
      </c>
      <c r="K155" s="180">
        <f t="shared" si="11"/>
        <v>0</v>
      </c>
      <c r="L155" s="180">
        <f t="shared" si="12"/>
        <v>0</v>
      </c>
      <c r="M155" s="180"/>
      <c r="N155" s="180">
        <v>5.89</v>
      </c>
      <c r="O155" s="180"/>
      <c r="P155" s="183">
        <v>5.9199999999999999E-3</v>
      </c>
      <c r="Q155" s="183"/>
      <c r="R155" s="183">
        <v>5.9199999999999999E-3</v>
      </c>
      <c r="S155" s="180">
        <f t="shared" si="13"/>
        <v>0.33600000000000002</v>
      </c>
      <c r="T155" s="180"/>
      <c r="U155" s="180"/>
      <c r="V155" s="199"/>
      <c r="W155" s="53"/>
      <c r="Z155">
        <v>0</v>
      </c>
    </row>
    <row r="156" spans="1:26" ht="25.05" customHeight="1" x14ac:dyDescent="0.3">
      <c r="A156" s="181"/>
      <c r="B156" s="214"/>
      <c r="C156" s="182" t="s">
        <v>186</v>
      </c>
      <c r="D156" s="317" t="s">
        <v>187</v>
      </c>
      <c r="E156" s="317"/>
      <c r="F156" s="175" t="s">
        <v>188</v>
      </c>
      <c r="G156" s="177">
        <v>25</v>
      </c>
      <c r="H156" s="176"/>
      <c r="I156" s="176">
        <f t="shared" si="9"/>
        <v>0</v>
      </c>
      <c r="J156" s="175">
        <f t="shared" si="10"/>
        <v>530</v>
      </c>
      <c r="K156" s="180">
        <f t="shared" si="11"/>
        <v>0</v>
      </c>
      <c r="L156" s="180">
        <f t="shared" si="12"/>
        <v>0</v>
      </c>
      <c r="M156" s="180"/>
      <c r="N156" s="180">
        <v>21.2</v>
      </c>
      <c r="O156" s="180"/>
      <c r="P156" s="183">
        <v>4.888E-3</v>
      </c>
      <c r="Q156" s="183"/>
      <c r="R156" s="183">
        <v>4.888E-3</v>
      </c>
      <c r="S156" s="180">
        <f t="shared" si="13"/>
        <v>0.122</v>
      </c>
      <c r="T156" s="180"/>
      <c r="U156" s="180"/>
      <c r="V156" s="199"/>
      <c r="W156" s="53"/>
      <c r="Z156">
        <v>0</v>
      </c>
    </row>
    <row r="157" spans="1:26" ht="25.05" customHeight="1" x14ac:dyDescent="0.3">
      <c r="A157" s="181"/>
      <c r="B157" s="214"/>
      <c r="C157" s="182" t="s">
        <v>189</v>
      </c>
      <c r="D157" s="317" t="s">
        <v>190</v>
      </c>
      <c r="E157" s="317"/>
      <c r="F157" s="175" t="s">
        <v>191</v>
      </c>
      <c r="G157" s="177">
        <v>36.607999999999997</v>
      </c>
      <c r="H157" s="176"/>
      <c r="I157" s="176">
        <f t="shared" si="9"/>
        <v>0</v>
      </c>
      <c r="J157" s="175">
        <f t="shared" si="10"/>
        <v>161.08000000000001</v>
      </c>
      <c r="K157" s="180">
        <f t="shared" si="11"/>
        <v>0</v>
      </c>
      <c r="L157" s="180">
        <f t="shared" si="12"/>
        <v>0</v>
      </c>
      <c r="M157" s="180"/>
      <c r="N157" s="180">
        <v>4.4000000000000004</v>
      </c>
      <c r="O157" s="180"/>
      <c r="P157" s="183"/>
      <c r="Q157" s="183"/>
      <c r="R157" s="183"/>
      <c r="S157" s="180">
        <f t="shared" si="13"/>
        <v>0</v>
      </c>
      <c r="T157" s="180"/>
      <c r="U157" s="180"/>
      <c r="V157" s="199"/>
      <c r="W157" s="53"/>
      <c r="Z157">
        <v>0</v>
      </c>
    </row>
    <row r="158" spans="1:26" ht="25.05" customHeight="1" x14ac:dyDescent="0.3">
      <c r="A158" s="181"/>
      <c r="B158" s="214"/>
      <c r="C158" s="182" t="s">
        <v>192</v>
      </c>
      <c r="D158" s="317" t="s">
        <v>193</v>
      </c>
      <c r="E158" s="317"/>
      <c r="F158" s="175" t="s">
        <v>191</v>
      </c>
      <c r="G158" s="177">
        <v>366.08</v>
      </c>
      <c r="H158" s="176"/>
      <c r="I158" s="176">
        <f t="shared" si="9"/>
        <v>0</v>
      </c>
      <c r="J158" s="175">
        <f t="shared" si="10"/>
        <v>73.22</v>
      </c>
      <c r="K158" s="180">
        <f t="shared" si="11"/>
        <v>0</v>
      </c>
      <c r="L158" s="180">
        <f t="shared" si="12"/>
        <v>0</v>
      </c>
      <c r="M158" s="180"/>
      <c r="N158" s="180">
        <v>0.2</v>
      </c>
      <c r="O158" s="180"/>
      <c r="P158" s="183"/>
      <c r="Q158" s="183"/>
      <c r="R158" s="183"/>
      <c r="S158" s="180">
        <f t="shared" si="13"/>
        <v>0</v>
      </c>
      <c r="T158" s="180"/>
      <c r="U158" s="180"/>
      <c r="V158" s="199"/>
      <c r="W158" s="53"/>
      <c r="Z158">
        <v>0</v>
      </c>
    </row>
    <row r="159" spans="1:26" ht="25.05" customHeight="1" x14ac:dyDescent="0.3">
      <c r="A159" s="181"/>
      <c r="B159" s="214"/>
      <c r="C159" s="182" t="s">
        <v>194</v>
      </c>
      <c r="D159" s="317" t="s">
        <v>195</v>
      </c>
      <c r="E159" s="317"/>
      <c r="F159" s="175" t="s">
        <v>191</v>
      </c>
      <c r="G159" s="177">
        <v>36.607999999999997</v>
      </c>
      <c r="H159" s="176"/>
      <c r="I159" s="176">
        <f t="shared" si="9"/>
        <v>0</v>
      </c>
      <c r="J159" s="175">
        <f t="shared" si="10"/>
        <v>147.53</v>
      </c>
      <c r="K159" s="180">
        <f t="shared" si="11"/>
        <v>0</v>
      </c>
      <c r="L159" s="180">
        <f t="shared" si="12"/>
        <v>0</v>
      </c>
      <c r="M159" s="180"/>
      <c r="N159" s="180">
        <v>4.03</v>
      </c>
      <c r="O159" s="180"/>
      <c r="P159" s="183"/>
      <c r="Q159" s="183"/>
      <c r="R159" s="183"/>
      <c r="S159" s="180">
        <f t="shared" si="13"/>
        <v>0</v>
      </c>
      <c r="T159" s="180"/>
      <c r="U159" s="180"/>
      <c r="V159" s="199"/>
      <c r="W159" s="53"/>
      <c r="Z159">
        <v>0</v>
      </c>
    </row>
    <row r="160" spans="1:26" ht="25.05" customHeight="1" x14ac:dyDescent="0.3">
      <c r="A160" s="181"/>
      <c r="B160" s="214"/>
      <c r="C160" s="182" t="s">
        <v>196</v>
      </c>
      <c r="D160" s="317" t="s">
        <v>197</v>
      </c>
      <c r="E160" s="317"/>
      <c r="F160" s="175" t="s">
        <v>191</v>
      </c>
      <c r="G160" s="177">
        <v>36.607999999999997</v>
      </c>
      <c r="H160" s="176"/>
      <c r="I160" s="176">
        <f t="shared" si="9"/>
        <v>0</v>
      </c>
      <c r="J160" s="175">
        <f t="shared" si="10"/>
        <v>306.41000000000003</v>
      </c>
      <c r="K160" s="180">
        <f t="shared" si="11"/>
        <v>0</v>
      </c>
      <c r="L160" s="180">
        <f t="shared" si="12"/>
        <v>0</v>
      </c>
      <c r="M160" s="180"/>
      <c r="N160" s="180">
        <v>8.3699999999999992</v>
      </c>
      <c r="O160" s="180"/>
      <c r="P160" s="183"/>
      <c r="Q160" s="183"/>
      <c r="R160" s="183"/>
      <c r="S160" s="180">
        <f t="shared" si="13"/>
        <v>0</v>
      </c>
      <c r="T160" s="180"/>
      <c r="U160" s="180"/>
      <c r="V160" s="199"/>
      <c r="W160" s="53"/>
      <c r="Z160">
        <v>0</v>
      </c>
    </row>
    <row r="161" spans="1:26" ht="25.05" customHeight="1" x14ac:dyDescent="0.3">
      <c r="A161" s="181"/>
      <c r="B161" s="214"/>
      <c r="C161" s="182" t="s">
        <v>198</v>
      </c>
      <c r="D161" s="317" t="s">
        <v>199</v>
      </c>
      <c r="E161" s="317"/>
      <c r="F161" s="175" t="s">
        <v>200</v>
      </c>
      <c r="G161" s="177">
        <v>36.607999999999997</v>
      </c>
      <c r="H161" s="176"/>
      <c r="I161" s="176">
        <f t="shared" si="9"/>
        <v>0</v>
      </c>
      <c r="J161" s="175">
        <f t="shared" si="10"/>
        <v>565.59</v>
      </c>
      <c r="K161" s="180">
        <f t="shared" si="11"/>
        <v>0</v>
      </c>
      <c r="L161" s="180">
        <f t="shared" si="12"/>
        <v>0</v>
      </c>
      <c r="M161" s="180"/>
      <c r="N161" s="180">
        <v>15.45</v>
      </c>
      <c r="O161" s="180"/>
      <c r="P161" s="183"/>
      <c r="Q161" s="183"/>
      <c r="R161" s="183"/>
      <c r="S161" s="180">
        <f t="shared" si="13"/>
        <v>0</v>
      </c>
      <c r="T161" s="180"/>
      <c r="U161" s="180"/>
      <c r="V161" s="199"/>
      <c r="W161" s="53"/>
      <c r="Z161">
        <v>0</v>
      </c>
    </row>
    <row r="162" spans="1:26" x14ac:dyDescent="0.3">
      <c r="A162" s="10"/>
      <c r="B162" s="213"/>
      <c r="C162" s="174">
        <v>9</v>
      </c>
      <c r="D162" s="314" t="s">
        <v>65</v>
      </c>
      <c r="E162" s="314"/>
      <c r="F162" s="10"/>
      <c r="G162" s="173"/>
      <c r="H162" s="140"/>
      <c r="I162" s="142">
        <f>ROUND((SUM(I143:I161))/1,2)</f>
        <v>0</v>
      </c>
      <c r="J162" s="10"/>
      <c r="K162" s="10"/>
      <c r="L162" s="10">
        <f>ROUND((SUM(L143:L161))/1,2)</f>
        <v>0</v>
      </c>
      <c r="M162" s="10">
        <f>ROUND((SUM(M143:M161))/1,2)</f>
        <v>0</v>
      </c>
      <c r="N162" s="10"/>
      <c r="O162" s="10"/>
      <c r="P162" s="10"/>
      <c r="Q162" s="10"/>
      <c r="R162" s="10"/>
      <c r="S162" s="10">
        <f>ROUND((SUM(S143:S161))/1,2)</f>
        <v>0.55000000000000004</v>
      </c>
      <c r="T162" s="10"/>
      <c r="U162" s="10"/>
      <c r="V162" s="201">
        <f>ROUND((SUM(V143:V161))/1,2)</f>
        <v>36.61</v>
      </c>
      <c r="W162" s="218"/>
      <c r="X162" s="139"/>
      <c r="Y162" s="139"/>
      <c r="Z162" s="139"/>
    </row>
    <row r="163" spans="1:26" x14ac:dyDescent="0.3">
      <c r="A163" s="1"/>
      <c r="B163" s="209"/>
      <c r="C163" s="1"/>
      <c r="D163" s="1"/>
      <c r="E163" s="1"/>
      <c r="F163" s="1"/>
      <c r="G163" s="167"/>
      <c r="H163" s="133"/>
      <c r="I163" s="133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202"/>
      <c r="W163" s="53"/>
    </row>
    <row r="164" spans="1:26" x14ac:dyDescent="0.3">
      <c r="A164" s="10"/>
      <c r="B164" s="213"/>
      <c r="C164" s="174">
        <v>99</v>
      </c>
      <c r="D164" s="314" t="s">
        <v>66</v>
      </c>
      <c r="E164" s="314"/>
      <c r="F164" s="10"/>
      <c r="G164" s="173"/>
      <c r="H164" s="140"/>
      <c r="I164" s="14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98"/>
      <c r="W164" s="218"/>
      <c r="X164" s="139"/>
      <c r="Y164" s="139"/>
      <c r="Z164" s="139"/>
    </row>
    <row r="165" spans="1:26" ht="25.05" customHeight="1" x14ac:dyDescent="0.3">
      <c r="A165" s="181"/>
      <c r="B165" s="214"/>
      <c r="C165" s="182" t="s">
        <v>201</v>
      </c>
      <c r="D165" s="317" t="s">
        <v>202</v>
      </c>
      <c r="E165" s="317"/>
      <c r="F165" s="175" t="s">
        <v>191</v>
      </c>
      <c r="G165" s="177">
        <v>49.953000000000003</v>
      </c>
      <c r="H165" s="176"/>
      <c r="I165" s="176">
        <f>ROUND(G165*(H165),2)</f>
        <v>0</v>
      </c>
      <c r="J165" s="175">
        <f>ROUND(G165*(N165),2)</f>
        <v>1447.64</v>
      </c>
      <c r="K165" s="180">
        <f>ROUND(G165*(O165),2)</f>
        <v>0</v>
      </c>
      <c r="L165" s="180">
        <f>ROUND(G165*(H165),2)</f>
        <v>0</v>
      </c>
      <c r="M165" s="180"/>
      <c r="N165" s="180">
        <v>28.98</v>
      </c>
      <c r="O165" s="180"/>
      <c r="P165" s="183"/>
      <c r="Q165" s="183"/>
      <c r="R165" s="183"/>
      <c r="S165" s="180">
        <f>ROUND(G165*(P165),3)</f>
        <v>0</v>
      </c>
      <c r="T165" s="180"/>
      <c r="U165" s="180"/>
      <c r="V165" s="199"/>
      <c r="W165" s="53"/>
      <c r="Z165">
        <v>0</v>
      </c>
    </row>
    <row r="166" spans="1:26" x14ac:dyDescent="0.3">
      <c r="A166" s="10"/>
      <c r="B166" s="213"/>
      <c r="C166" s="174">
        <v>99</v>
      </c>
      <c r="D166" s="314" t="s">
        <v>66</v>
      </c>
      <c r="E166" s="314"/>
      <c r="F166" s="10"/>
      <c r="G166" s="173"/>
      <c r="H166" s="140"/>
      <c r="I166" s="142">
        <f>ROUND((SUM(I164:I165))/1,2)</f>
        <v>0</v>
      </c>
      <c r="J166" s="10"/>
      <c r="K166" s="10"/>
      <c r="L166" s="10">
        <f>ROUND((SUM(L164:L165))/1,2)</f>
        <v>0</v>
      </c>
      <c r="M166" s="10">
        <f>ROUND((SUM(M164:M165))/1,2)</f>
        <v>0</v>
      </c>
      <c r="N166" s="10"/>
      <c r="O166" s="10"/>
      <c r="P166" s="10"/>
      <c r="Q166" s="10"/>
      <c r="R166" s="10"/>
      <c r="S166" s="10">
        <f>ROUND((SUM(S164:S165))/1,2)</f>
        <v>0</v>
      </c>
      <c r="T166" s="10"/>
      <c r="U166" s="10"/>
      <c r="V166" s="201">
        <f>ROUND((SUM(V164:V165))/1,2)</f>
        <v>0</v>
      </c>
      <c r="W166" s="218"/>
      <c r="X166" s="139"/>
      <c r="Y166" s="139"/>
      <c r="Z166" s="139"/>
    </row>
    <row r="167" spans="1:26" x14ac:dyDescent="0.3">
      <c r="A167" s="1"/>
      <c r="B167" s="209"/>
      <c r="C167" s="1"/>
      <c r="D167" s="1"/>
      <c r="E167" s="1"/>
      <c r="F167" s="1"/>
      <c r="G167" s="167"/>
      <c r="H167" s="133"/>
      <c r="I167" s="133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202"/>
      <c r="W167" s="53"/>
    </row>
    <row r="168" spans="1:26" x14ac:dyDescent="0.3">
      <c r="A168" s="10"/>
      <c r="B168" s="213"/>
      <c r="C168" s="10"/>
      <c r="D168" s="315" t="s">
        <v>60</v>
      </c>
      <c r="E168" s="315"/>
      <c r="F168" s="10"/>
      <c r="G168" s="173"/>
      <c r="H168" s="140"/>
      <c r="I168" s="142">
        <f>ROUND((SUM(I101:I167))/2,2)</f>
        <v>0</v>
      </c>
      <c r="J168" s="10"/>
      <c r="K168" s="10"/>
      <c r="L168" s="140">
        <f>ROUND((SUM(L101:L167))/2,2)</f>
        <v>0</v>
      </c>
      <c r="M168" s="140">
        <f>ROUND((SUM(M101:M167))/2,2)</f>
        <v>0</v>
      </c>
      <c r="N168" s="10"/>
      <c r="O168" s="10"/>
      <c r="P168" s="192"/>
      <c r="Q168" s="10"/>
      <c r="R168" s="10"/>
      <c r="S168" s="192">
        <f>ROUND((SUM(S101:S167))/2,2)</f>
        <v>49.95</v>
      </c>
      <c r="T168" s="10"/>
      <c r="U168" s="10"/>
      <c r="V168" s="201">
        <f>ROUND((SUM(V101:V167))/2,2)</f>
        <v>36.61</v>
      </c>
      <c r="W168" s="53"/>
    </row>
    <row r="169" spans="1:26" x14ac:dyDescent="0.3">
      <c r="A169" s="1"/>
      <c r="B169" s="209"/>
      <c r="C169" s="1"/>
      <c r="D169" s="1"/>
      <c r="E169" s="1"/>
      <c r="F169" s="1"/>
      <c r="G169" s="167"/>
      <c r="H169" s="133"/>
      <c r="I169" s="133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202"/>
      <c r="W169" s="53"/>
    </row>
    <row r="170" spans="1:26" x14ac:dyDescent="0.3">
      <c r="A170" s="10"/>
      <c r="B170" s="213"/>
      <c r="C170" s="10"/>
      <c r="D170" s="315" t="s">
        <v>67</v>
      </c>
      <c r="E170" s="315"/>
      <c r="F170" s="10"/>
      <c r="G170" s="173"/>
      <c r="H170" s="140"/>
      <c r="I170" s="14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98"/>
      <c r="W170" s="218"/>
      <c r="X170" s="139"/>
      <c r="Y170" s="139"/>
      <c r="Z170" s="139"/>
    </row>
    <row r="171" spans="1:26" x14ac:dyDescent="0.3">
      <c r="A171" s="10"/>
      <c r="B171" s="213"/>
      <c r="C171" s="174">
        <v>711</v>
      </c>
      <c r="D171" s="314" t="s">
        <v>68</v>
      </c>
      <c r="E171" s="314"/>
      <c r="F171" s="10"/>
      <c r="G171" s="173"/>
      <c r="H171" s="140"/>
      <c r="I171" s="14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98"/>
      <c r="W171" s="218"/>
      <c r="X171" s="139"/>
      <c r="Y171" s="139"/>
      <c r="Z171" s="139"/>
    </row>
    <row r="172" spans="1:26" ht="25.05" customHeight="1" x14ac:dyDescent="0.3">
      <c r="A172" s="181"/>
      <c r="B172" s="214"/>
      <c r="C172" s="182" t="s">
        <v>203</v>
      </c>
      <c r="D172" s="317" t="s">
        <v>204</v>
      </c>
      <c r="E172" s="317"/>
      <c r="F172" s="175" t="s">
        <v>128</v>
      </c>
      <c r="G172" s="177">
        <v>7.5</v>
      </c>
      <c r="H172" s="176"/>
      <c r="I172" s="176">
        <f t="shared" ref="I172:I177" si="14">ROUND(G172*(H172),2)</f>
        <v>0</v>
      </c>
      <c r="J172" s="175">
        <f t="shared" ref="J172:J177" si="15">ROUND(G172*(N172),2)</f>
        <v>1.43</v>
      </c>
      <c r="K172" s="180">
        <f t="shared" ref="K172:K177" si="16">ROUND(G172*(O172),2)</f>
        <v>0</v>
      </c>
      <c r="L172" s="180">
        <f>ROUND(G172*(H172),2)</f>
        <v>0</v>
      </c>
      <c r="M172" s="180"/>
      <c r="N172" s="180">
        <v>0.19</v>
      </c>
      <c r="O172" s="180"/>
      <c r="P172" s="183"/>
      <c r="Q172" s="183"/>
      <c r="R172" s="183"/>
      <c r="S172" s="180">
        <f t="shared" ref="S172:S177" si="17">ROUND(G172*(P172),3)</f>
        <v>0</v>
      </c>
      <c r="T172" s="180"/>
      <c r="U172" s="180"/>
      <c r="V172" s="199"/>
      <c r="W172" s="53"/>
      <c r="Z172">
        <v>0</v>
      </c>
    </row>
    <row r="173" spans="1:26" ht="25.05" customHeight="1" x14ac:dyDescent="0.3">
      <c r="A173" s="181"/>
      <c r="B173" s="214"/>
      <c r="C173" s="182" t="s">
        <v>205</v>
      </c>
      <c r="D173" s="317" t="s">
        <v>206</v>
      </c>
      <c r="E173" s="317"/>
      <c r="F173" s="175" t="s">
        <v>128</v>
      </c>
      <c r="G173" s="177">
        <v>7.5</v>
      </c>
      <c r="H173" s="176"/>
      <c r="I173" s="176">
        <f t="shared" si="14"/>
        <v>0</v>
      </c>
      <c r="J173" s="175">
        <f t="shared" si="15"/>
        <v>14.25</v>
      </c>
      <c r="K173" s="180">
        <f t="shared" si="16"/>
        <v>0</v>
      </c>
      <c r="L173" s="180">
        <f>ROUND(G173*(H173),2)</f>
        <v>0</v>
      </c>
      <c r="M173" s="180"/>
      <c r="N173" s="180">
        <v>1.9</v>
      </c>
      <c r="O173" s="180"/>
      <c r="P173" s="183">
        <v>4.0000000000000002E-4</v>
      </c>
      <c r="Q173" s="183"/>
      <c r="R173" s="183">
        <v>4.0000000000000002E-4</v>
      </c>
      <c r="S173" s="180">
        <f t="shared" si="17"/>
        <v>3.0000000000000001E-3</v>
      </c>
      <c r="T173" s="180"/>
      <c r="U173" s="180"/>
      <c r="V173" s="199"/>
      <c r="W173" s="53"/>
      <c r="Z173">
        <v>0</v>
      </c>
    </row>
    <row r="174" spans="1:26" ht="25.05" customHeight="1" x14ac:dyDescent="0.3">
      <c r="A174" s="181"/>
      <c r="B174" s="215"/>
      <c r="C174" s="190" t="s">
        <v>207</v>
      </c>
      <c r="D174" s="313" t="s">
        <v>208</v>
      </c>
      <c r="E174" s="313"/>
      <c r="F174" s="184" t="s">
        <v>128</v>
      </c>
      <c r="G174" s="186">
        <v>8.625</v>
      </c>
      <c r="H174" s="185"/>
      <c r="I174" s="185">
        <f t="shared" si="14"/>
        <v>0</v>
      </c>
      <c r="J174" s="184">
        <f t="shared" si="15"/>
        <v>28.81</v>
      </c>
      <c r="K174" s="189">
        <f t="shared" si="16"/>
        <v>0</v>
      </c>
      <c r="L174" s="189"/>
      <c r="M174" s="189">
        <f>ROUND(G174*(H174),2)</f>
        <v>0</v>
      </c>
      <c r="N174" s="189">
        <v>3.34</v>
      </c>
      <c r="O174" s="189"/>
      <c r="P174" s="191">
        <v>4.2500000000000003E-3</v>
      </c>
      <c r="Q174" s="191"/>
      <c r="R174" s="191">
        <v>4.2500000000000003E-3</v>
      </c>
      <c r="S174" s="189">
        <f t="shared" si="17"/>
        <v>3.6999999999999998E-2</v>
      </c>
      <c r="T174" s="189"/>
      <c r="U174" s="189"/>
      <c r="V174" s="200"/>
      <c r="W174" s="53"/>
      <c r="Z174">
        <v>0</v>
      </c>
    </row>
    <row r="175" spans="1:26" ht="25.05" customHeight="1" x14ac:dyDescent="0.3">
      <c r="A175" s="181"/>
      <c r="B175" s="215"/>
      <c r="C175" s="190" t="s">
        <v>209</v>
      </c>
      <c r="D175" s="313" t="s">
        <v>210</v>
      </c>
      <c r="E175" s="313"/>
      <c r="F175" s="184" t="s">
        <v>191</v>
      </c>
      <c r="G175" s="186">
        <v>2E-3</v>
      </c>
      <c r="H175" s="185"/>
      <c r="I175" s="185">
        <f t="shared" si="14"/>
        <v>0</v>
      </c>
      <c r="J175" s="184">
        <f t="shared" si="15"/>
        <v>2.95</v>
      </c>
      <c r="K175" s="189">
        <f t="shared" si="16"/>
        <v>0</v>
      </c>
      <c r="L175" s="189"/>
      <c r="M175" s="189">
        <f>ROUND(G175*(H175),2)</f>
        <v>0</v>
      </c>
      <c r="N175" s="189">
        <v>1477.46</v>
      </c>
      <c r="O175" s="189"/>
      <c r="P175" s="191">
        <v>1</v>
      </c>
      <c r="Q175" s="191"/>
      <c r="R175" s="191">
        <v>1</v>
      </c>
      <c r="S175" s="189">
        <f t="shared" si="17"/>
        <v>2E-3</v>
      </c>
      <c r="T175" s="189"/>
      <c r="U175" s="189"/>
      <c r="V175" s="200"/>
      <c r="W175" s="53"/>
      <c r="Z175">
        <v>0</v>
      </c>
    </row>
    <row r="176" spans="1:26" ht="25.05" customHeight="1" x14ac:dyDescent="0.3">
      <c r="A176" s="181"/>
      <c r="B176" s="214"/>
      <c r="C176" s="182" t="s">
        <v>211</v>
      </c>
      <c r="D176" s="317" t="s">
        <v>212</v>
      </c>
      <c r="E176" s="317"/>
      <c r="F176" s="175" t="s">
        <v>191</v>
      </c>
      <c r="G176" s="177">
        <v>4.2000000000000003E-2</v>
      </c>
      <c r="H176" s="176"/>
      <c r="I176" s="176">
        <f t="shared" si="14"/>
        <v>0</v>
      </c>
      <c r="J176" s="175">
        <f t="shared" si="15"/>
        <v>1.18</v>
      </c>
      <c r="K176" s="180">
        <f t="shared" si="16"/>
        <v>0</v>
      </c>
      <c r="L176" s="180">
        <f>ROUND(G176*(H176),2)</f>
        <v>0</v>
      </c>
      <c r="M176" s="180"/>
      <c r="N176" s="180">
        <v>28.08</v>
      </c>
      <c r="O176" s="180"/>
      <c r="P176" s="183"/>
      <c r="Q176" s="183"/>
      <c r="R176" s="183"/>
      <c r="S176" s="180">
        <f t="shared" si="17"/>
        <v>0</v>
      </c>
      <c r="T176" s="180"/>
      <c r="U176" s="180"/>
      <c r="V176" s="199"/>
      <c r="W176" s="53"/>
      <c r="Z176">
        <v>0</v>
      </c>
    </row>
    <row r="177" spans="1:26" ht="25.05" customHeight="1" x14ac:dyDescent="0.3">
      <c r="A177" s="181"/>
      <c r="B177" s="214"/>
      <c r="C177" s="182" t="s">
        <v>213</v>
      </c>
      <c r="D177" s="317" t="s">
        <v>214</v>
      </c>
      <c r="E177" s="317"/>
      <c r="F177" s="175" t="s">
        <v>188</v>
      </c>
      <c r="G177" s="177">
        <v>25</v>
      </c>
      <c r="H177" s="176"/>
      <c r="I177" s="176">
        <f t="shared" si="14"/>
        <v>0</v>
      </c>
      <c r="J177" s="175">
        <f t="shared" si="15"/>
        <v>145.5</v>
      </c>
      <c r="K177" s="180">
        <f t="shared" si="16"/>
        <v>0</v>
      </c>
      <c r="L177" s="180">
        <f>ROUND(G177*(H177),2)</f>
        <v>0</v>
      </c>
      <c r="M177" s="180"/>
      <c r="N177" s="180">
        <v>5.82</v>
      </c>
      <c r="O177" s="180"/>
      <c r="P177" s="183"/>
      <c r="Q177" s="183"/>
      <c r="R177" s="183"/>
      <c r="S177" s="180">
        <f t="shared" si="17"/>
        <v>0</v>
      </c>
      <c r="T177" s="180"/>
      <c r="U177" s="180"/>
      <c r="V177" s="199"/>
      <c r="W177" s="53"/>
      <c r="Z177">
        <v>0</v>
      </c>
    </row>
    <row r="178" spans="1:26" x14ac:dyDescent="0.3">
      <c r="A178" s="10"/>
      <c r="B178" s="213"/>
      <c r="C178" s="174">
        <v>711</v>
      </c>
      <c r="D178" s="314" t="s">
        <v>68</v>
      </c>
      <c r="E178" s="314"/>
      <c r="F178" s="10"/>
      <c r="G178" s="173"/>
      <c r="H178" s="140"/>
      <c r="I178" s="142">
        <f>ROUND((SUM(I171:I177))/1,2)</f>
        <v>0</v>
      </c>
      <c r="J178" s="10"/>
      <c r="K178" s="10"/>
      <c r="L178" s="10">
        <f>ROUND((SUM(L171:L177))/1,2)</f>
        <v>0</v>
      </c>
      <c r="M178" s="10">
        <f>ROUND((SUM(M171:M177))/1,2)</f>
        <v>0</v>
      </c>
      <c r="N178" s="10"/>
      <c r="O178" s="10"/>
      <c r="P178" s="10"/>
      <c r="Q178" s="10"/>
      <c r="R178" s="10"/>
      <c r="S178" s="10">
        <f>ROUND((SUM(S171:S177))/1,2)</f>
        <v>0.04</v>
      </c>
      <c r="T178" s="10"/>
      <c r="U178" s="10"/>
      <c r="V178" s="201">
        <f>ROUND((SUM(V171:V177))/1,2)</f>
        <v>0</v>
      </c>
      <c r="W178" s="218"/>
      <c r="X178" s="139"/>
      <c r="Y178" s="139"/>
      <c r="Z178" s="139"/>
    </row>
    <row r="179" spans="1:26" x14ac:dyDescent="0.3">
      <c r="A179" s="1"/>
      <c r="B179" s="209"/>
      <c r="C179" s="1"/>
      <c r="D179" s="1"/>
      <c r="E179" s="1"/>
      <c r="F179" s="1"/>
      <c r="G179" s="167"/>
      <c r="H179" s="133"/>
      <c r="I179" s="133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202"/>
      <c r="W179" s="53"/>
    </row>
    <row r="180" spans="1:26" x14ac:dyDescent="0.3">
      <c r="A180" s="10"/>
      <c r="B180" s="213"/>
      <c r="C180" s="174">
        <v>713</v>
      </c>
      <c r="D180" s="314" t="s">
        <v>69</v>
      </c>
      <c r="E180" s="314"/>
      <c r="F180" s="10"/>
      <c r="G180" s="173"/>
      <c r="H180" s="140"/>
      <c r="I180" s="14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98"/>
      <c r="W180" s="218"/>
      <c r="X180" s="139"/>
      <c r="Y180" s="139"/>
      <c r="Z180" s="139"/>
    </row>
    <row r="181" spans="1:26" ht="25.05" customHeight="1" x14ac:dyDescent="0.3">
      <c r="A181" s="181"/>
      <c r="B181" s="214"/>
      <c r="C181" s="182" t="s">
        <v>215</v>
      </c>
      <c r="D181" s="317" t="s">
        <v>216</v>
      </c>
      <c r="E181" s="317"/>
      <c r="F181" s="175" t="s">
        <v>188</v>
      </c>
      <c r="G181" s="177">
        <v>8</v>
      </c>
      <c r="H181" s="176"/>
      <c r="I181" s="176">
        <f>ROUND(G181*(H181),2)</f>
        <v>0</v>
      </c>
      <c r="J181" s="175">
        <f>ROUND(G181*(N181),2)</f>
        <v>17.68</v>
      </c>
      <c r="K181" s="180">
        <f>ROUND(G181*(O181),2)</f>
        <v>0</v>
      </c>
      <c r="L181" s="180">
        <f>ROUND(G181*(H181),2)</f>
        <v>0</v>
      </c>
      <c r="M181" s="180"/>
      <c r="N181" s="180">
        <v>2.21</v>
      </c>
      <c r="O181" s="180"/>
      <c r="P181" s="183">
        <v>4.2000000000000002E-4</v>
      </c>
      <c r="Q181" s="183"/>
      <c r="R181" s="183">
        <v>4.2000000000000002E-4</v>
      </c>
      <c r="S181" s="180">
        <f>ROUND(G181*(P181),3)</f>
        <v>3.0000000000000001E-3</v>
      </c>
      <c r="T181" s="180"/>
      <c r="U181" s="180"/>
      <c r="V181" s="199"/>
      <c r="W181" s="53"/>
      <c r="Z181">
        <v>0</v>
      </c>
    </row>
    <row r="182" spans="1:26" ht="25.05" customHeight="1" x14ac:dyDescent="0.3">
      <c r="A182" s="181"/>
      <c r="B182" s="214"/>
      <c r="C182" s="182" t="s">
        <v>217</v>
      </c>
      <c r="D182" s="317" t="s">
        <v>218</v>
      </c>
      <c r="E182" s="317"/>
      <c r="F182" s="175" t="s">
        <v>188</v>
      </c>
      <c r="G182" s="177">
        <v>8</v>
      </c>
      <c r="H182" s="176"/>
      <c r="I182" s="176">
        <f>ROUND(G182*(H182),2)</f>
        <v>0</v>
      </c>
      <c r="J182" s="175">
        <f>ROUND(G182*(N182),2)</f>
        <v>18.8</v>
      </c>
      <c r="K182" s="180">
        <f>ROUND(G182*(O182),2)</f>
        <v>0</v>
      </c>
      <c r="L182" s="180">
        <f>ROUND(G182*(H182),2)</f>
        <v>0</v>
      </c>
      <c r="M182" s="180"/>
      <c r="N182" s="180">
        <v>2.35</v>
      </c>
      <c r="O182" s="180"/>
      <c r="P182" s="183">
        <v>4.2999999999999999E-4</v>
      </c>
      <c r="Q182" s="183"/>
      <c r="R182" s="183">
        <v>4.2999999999999999E-4</v>
      </c>
      <c r="S182" s="180">
        <f>ROUND(G182*(P182),3)</f>
        <v>3.0000000000000001E-3</v>
      </c>
      <c r="T182" s="180"/>
      <c r="U182" s="180"/>
      <c r="V182" s="199"/>
      <c r="W182" s="53"/>
      <c r="Z182">
        <v>0</v>
      </c>
    </row>
    <row r="183" spans="1:26" ht="25.05" customHeight="1" x14ac:dyDescent="0.3">
      <c r="A183" s="181"/>
      <c r="B183" s="214"/>
      <c r="C183" s="182" t="s">
        <v>219</v>
      </c>
      <c r="D183" s="317" t="s">
        <v>220</v>
      </c>
      <c r="E183" s="317"/>
      <c r="F183" s="175" t="s">
        <v>191</v>
      </c>
      <c r="G183" s="177">
        <v>8.9999999999999993E-3</v>
      </c>
      <c r="H183" s="176"/>
      <c r="I183" s="176">
        <f>ROUND(G183*(H183),2)</f>
        <v>0</v>
      </c>
      <c r="J183" s="175">
        <f>ROUND(G183*(N183),2)</f>
        <v>0.26</v>
      </c>
      <c r="K183" s="180">
        <f>ROUND(G183*(O183),2)</f>
        <v>0</v>
      </c>
      <c r="L183" s="180">
        <f>ROUND(G183*(H183),2)</f>
        <v>0</v>
      </c>
      <c r="M183" s="180"/>
      <c r="N183" s="180">
        <v>28.58</v>
      </c>
      <c r="O183" s="180"/>
      <c r="P183" s="183"/>
      <c r="Q183" s="183"/>
      <c r="R183" s="183"/>
      <c r="S183" s="180">
        <f>ROUND(G183*(P183),3)</f>
        <v>0</v>
      </c>
      <c r="T183" s="180"/>
      <c r="U183" s="180"/>
      <c r="V183" s="199"/>
      <c r="W183" s="53"/>
      <c r="Z183">
        <v>0</v>
      </c>
    </row>
    <row r="184" spans="1:26" ht="25.05" customHeight="1" x14ac:dyDescent="0.3">
      <c r="A184" s="181"/>
      <c r="B184" s="215"/>
      <c r="C184" s="190" t="s">
        <v>221</v>
      </c>
      <c r="D184" s="313" t="s">
        <v>222</v>
      </c>
      <c r="E184" s="313"/>
      <c r="F184" s="184" t="s">
        <v>188</v>
      </c>
      <c r="G184" s="186">
        <v>8.16</v>
      </c>
      <c r="H184" s="185"/>
      <c r="I184" s="185">
        <f>ROUND(G184*(H184),2)</f>
        <v>0</v>
      </c>
      <c r="J184" s="184">
        <f>ROUND(G184*(N184),2)</f>
        <v>8.4</v>
      </c>
      <c r="K184" s="189">
        <f>ROUND(G184*(O184),2)</f>
        <v>0</v>
      </c>
      <c r="L184" s="189"/>
      <c r="M184" s="189">
        <f>ROUND(G184*(H184),2)</f>
        <v>0</v>
      </c>
      <c r="N184" s="189">
        <v>1.03</v>
      </c>
      <c r="O184" s="189"/>
      <c r="P184" s="191">
        <v>6.9999999999999994E-5</v>
      </c>
      <c r="Q184" s="191"/>
      <c r="R184" s="191">
        <v>6.9999999999999994E-5</v>
      </c>
      <c r="S184" s="189">
        <f>ROUND(G184*(P184),3)</f>
        <v>1E-3</v>
      </c>
      <c r="T184" s="189"/>
      <c r="U184" s="189"/>
      <c r="V184" s="200"/>
      <c r="W184" s="53"/>
      <c r="Z184">
        <v>0</v>
      </c>
    </row>
    <row r="185" spans="1:26" ht="25.05" customHeight="1" x14ac:dyDescent="0.3">
      <c r="A185" s="181"/>
      <c r="B185" s="215"/>
      <c r="C185" s="190" t="s">
        <v>223</v>
      </c>
      <c r="D185" s="313" t="s">
        <v>224</v>
      </c>
      <c r="E185" s="313"/>
      <c r="F185" s="184" t="s">
        <v>188</v>
      </c>
      <c r="G185" s="186">
        <v>8.16</v>
      </c>
      <c r="H185" s="185"/>
      <c r="I185" s="185">
        <f>ROUND(G185*(H185),2)</f>
        <v>0</v>
      </c>
      <c r="J185" s="184">
        <f>ROUND(G185*(N185),2)</f>
        <v>16.809999999999999</v>
      </c>
      <c r="K185" s="189">
        <f>ROUND(G185*(O185),2)</f>
        <v>0</v>
      </c>
      <c r="L185" s="189"/>
      <c r="M185" s="189">
        <f>ROUND(G185*(H185),2)</f>
        <v>0</v>
      </c>
      <c r="N185" s="189">
        <v>2.06</v>
      </c>
      <c r="O185" s="189"/>
      <c r="P185" s="191">
        <v>1.3999999999999999E-4</v>
      </c>
      <c r="Q185" s="191"/>
      <c r="R185" s="191">
        <v>1.3999999999999999E-4</v>
      </c>
      <c r="S185" s="189">
        <f>ROUND(G185*(P185),3)</f>
        <v>1E-3</v>
      </c>
      <c r="T185" s="189"/>
      <c r="U185" s="189"/>
      <c r="V185" s="200"/>
      <c r="W185" s="53"/>
      <c r="Z185">
        <v>0</v>
      </c>
    </row>
    <row r="186" spans="1:26" x14ac:dyDescent="0.3">
      <c r="A186" s="10"/>
      <c r="B186" s="213"/>
      <c r="C186" s="174">
        <v>713</v>
      </c>
      <c r="D186" s="314" t="s">
        <v>69</v>
      </c>
      <c r="E186" s="314"/>
      <c r="F186" s="10"/>
      <c r="G186" s="173"/>
      <c r="H186" s="140"/>
      <c r="I186" s="142">
        <f>ROUND((SUM(I180:I185))/1,2)</f>
        <v>0</v>
      </c>
      <c r="J186" s="10"/>
      <c r="K186" s="10"/>
      <c r="L186" s="10">
        <f>ROUND((SUM(L180:L185))/1,2)</f>
        <v>0</v>
      </c>
      <c r="M186" s="10">
        <f>ROUND((SUM(M180:M185))/1,2)</f>
        <v>0</v>
      </c>
      <c r="N186" s="10"/>
      <c r="O186" s="10"/>
      <c r="P186" s="10"/>
      <c r="Q186" s="10"/>
      <c r="R186" s="10"/>
      <c r="S186" s="10">
        <f>ROUND((SUM(S180:S185))/1,2)</f>
        <v>0.01</v>
      </c>
      <c r="T186" s="10"/>
      <c r="U186" s="10"/>
      <c r="V186" s="201">
        <f>ROUND((SUM(V180:V185))/1,2)</f>
        <v>0</v>
      </c>
      <c r="W186" s="218"/>
      <c r="X186" s="139"/>
      <c r="Y186" s="139"/>
      <c r="Z186" s="139"/>
    </row>
    <row r="187" spans="1:26" x14ac:dyDescent="0.3">
      <c r="A187" s="1"/>
      <c r="B187" s="209"/>
      <c r="C187" s="1"/>
      <c r="D187" s="1"/>
      <c r="E187" s="1"/>
      <c r="F187" s="1"/>
      <c r="G187" s="167"/>
      <c r="H187" s="133"/>
      <c r="I187" s="133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202"/>
      <c r="W187" s="53"/>
    </row>
    <row r="188" spans="1:26" x14ac:dyDescent="0.3">
      <c r="A188" s="10"/>
      <c r="B188" s="213"/>
      <c r="C188" s="174">
        <v>721</v>
      </c>
      <c r="D188" s="314" t="s">
        <v>70</v>
      </c>
      <c r="E188" s="314"/>
      <c r="F188" s="10"/>
      <c r="G188" s="173"/>
      <c r="H188" s="140"/>
      <c r="I188" s="14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98"/>
      <c r="W188" s="218"/>
      <c r="X188" s="139"/>
      <c r="Y188" s="139"/>
      <c r="Z188" s="139"/>
    </row>
    <row r="189" spans="1:26" ht="25.05" customHeight="1" x14ac:dyDescent="0.3">
      <c r="A189" s="181"/>
      <c r="B189" s="214"/>
      <c r="C189" s="182" t="s">
        <v>225</v>
      </c>
      <c r="D189" s="317" t="s">
        <v>226</v>
      </c>
      <c r="E189" s="317"/>
      <c r="F189" s="175" t="s">
        <v>188</v>
      </c>
      <c r="G189" s="177">
        <v>1</v>
      </c>
      <c r="H189" s="176"/>
      <c r="I189" s="176">
        <f t="shared" ref="I189:I200" si="18">ROUND(G189*(H189),2)</f>
        <v>0</v>
      </c>
      <c r="J189" s="175">
        <f t="shared" ref="J189:J200" si="19">ROUND(G189*(N189),2)</f>
        <v>14.7</v>
      </c>
      <c r="K189" s="180">
        <f t="shared" ref="K189:K200" si="20">ROUND(G189*(O189),2)</f>
        <v>0</v>
      </c>
      <c r="L189" s="180">
        <f t="shared" ref="L189:L200" si="21">ROUND(G189*(H189),2)</f>
        <v>0</v>
      </c>
      <c r="M189" s="180"/>
      <c r="N189" s="180">
        <v>14.7</v>
      </c>
      <c r="O189" s="180"/>
      <c r="P189" s="183">
        <v>2.129E-2</v>
      </c>
      <c r="Q189" s="183"/>
      <c r="R189" s="183">
        <v>2.129E-2</v>
      </c>
      <c r="S189" s="180">
        <f t="shared" ref="S189:S200" si="22">ROUND(G189*(P189),3)</f>
        <v>2.1000000000000001E-2</v>
      </c>
      <c r="T189" s="180"/>
      <c r="U189" s="180"/>
      <c r="V189" s="199"/>
      <c r="W189" s="53"/>
      <c r="Z189">
        <v>0</v>
      </c>
    </row>
    <row r="190" spans="1:26" ht="25.05" customHeight="1" x14ac:dyDescent="0.3">
      <c r="A190" s="181"/>
      <c r="B190" s="214"/>
      <c r="C190" s="182" t="s">
        <v>227</v>
      </c>
      <c r="D190" s="317" t="s">
        <v>228</v>
      </c>
      <c r="E190" s="317"/>
      <c r="F190" s="175" t="s">
        <v>188</v>
      </c>
      <c r="G190" s="177">
        <v>1.5</v>
      </c>
      <c r="H190" s="176"/>
      <c r="I190" s="176">
        <f t="shared" si="18"/>
        <v>0</v>
      </c>
      <c r="J190" s="175">
        <f t="shared" si="19"/>
        <v>11.28</v>
      </c>
      <c r="K190" s="180">
        <f t="shared" si="20"/>
        <v>0</v>
      </c>
      <c r="L190" s="180">
        <f t="shared" si="21"/>
        <v>0</v>
      </c>
      <c r="M190" s="180"/>
      <c r="N190" s="180">
        <v>7.52</v>
      </c>
      <c r="O190" s="180"/>
      <c r="P190" s="183">
        <v>1.08E-3</v>
      </c>
      <c r="Q190" s="183"/>
      <c r="R190" s="183">
        <v>1.08E-3</v>
      </c>
      <c r="S190" s="180">
        <f t="shared" si="22"/>
        <v>2E-3</v>
      </c>
      <c r="T190" s="180"/>
      <c r="U190" s="180"/>
      <c r="V190" s="199"/>
      <c r="W190" s="53"/>
      <c r="Z190">
        <v>0</v>
      </c>
    </row>
    <row r="191" spans="1:26" ht="25.05" customHeight="1" x14ac:dyDescent="0.3">
      <c r="A191" s="181"/>
      <c r="B191" s="214"/>
      <c r="C191" s="182" t="s">
        <v>229</v>
      </c>
      <c r="D191" s="317" t="s">
        <v>230</v>
      </c>
      <c r="E191" s="317"/>
      <c r="F191" s="175" t="s">
        <v>188</v>
      </c>
      <c r="G191" s="177">
        <v>6</v>
      </c>
      <c r="H191" s="176"/>
      <c r="I191" s="176">
        <f t="shared" si="18"/>
        <v>0</v>
      </c>
      <c r="J191" s="175">
        <f t="shared" si="19"/>
        <v>52.08</v>
      </c>
      <c r="K191" s="180">
        <f t="shared" si="20"/>
        <v>0</v>
      </c>
      <c r="L191" s="180">
        <f t="shared" si="21"/>
        <v>0</v>
      </c>
      <c r="M191" s="180"/>
      <c r="N191" s="180">
        <v>8.68</v>
      </c>
      <c r="O191" s="180"/>
      <c r="P191" s="183">
        <v>1.3799999999999999E-3</v>
      </c>
      <c r="Q191" s="183"/>
      <c r="R191" s="183">
        <v>1.3799999999999999E-3</v>
      </c>
      <c r="S191" s="180">
        <f t="shared" si="22"/>
        <v>8.0000000000000002E-3</v>
      </c>
      <c r="T191" s="180"/>
      <c r="U191" s="180"/>
      <c r="V191" s="199"/>
      <c r="W191" s="53"/>
      <c r="Z191">
        <v>0</v>
      </c>
    </row>
    <row r="192" spans="1:26" ht="25.05" customHeight="1" x14ac:dyDescent="0.3">
      <c r="A192" s="181"/>
      <c r="B192" s="214"/>
      <c r="C192" s="182" t="s">
        <v>231</v>
      </c>
      <c r="D192" s="317" t="s">
        <v>232</v>
      </c>
      <c r="E192" s="317"/>
      <c r="F192" s="175" t="s">
        <v>188</v>
      </c>
      <c r="G192" s="177">
        <v>8</v>
      </c>
      <c r="H192" s="176"/>
      <c r="I192" s="176">
        <f t="shared" si="18"/>
        <v>0</v>
      </c>
      <c r="J192" s="175">
        <f t="shared" si="19"/>
        <v>168.56</v>
      </c>
      <c r="K192" s="180">
        <f t="shared" si="20"/>
        <v>0</v>
      </c>
      <c r="L192" s="180">
        <f t="shared" si="21"/>
        <v>0</v>
      </c>
      <c r="M192" s="180"/>
      <c r="N192" s="180">
        <v>21.07</v>
      </c>
      <c r="O192" s="180"/>
      <c r="P192" s="183">
        <v>1.4200000000000001E-2</v>
      </c>
      <c r="Q192" s="183"/>
      <c r="R192" s="183">
        <v>1.4200000000000001E-2</v>
      </c>
      <c r="S192" s="180">
        <f t="shared" si="22"/>
        <v>0.114</v>
      </c>
      <c r="T192" s="180"/>
      <c r="U192" s="180"/>
      <c r="V192" s="199"/>
      <c r="W192" s="53"/>
      <c r="Z192">
        <v>0</v>
      </c>
    </row>
    <row r="193" spans="1:26" ht="25.05" customHeight="1" x14ac:dyDescent="0.3">
      <c r="A193" s="181"/>
      <c r="B193" s="214"/>
      <c r="C193" s="182" t="s">
        <v>233</v>
      </c>
      <c r="D193" s="317" t="s">
        <v>234</v>
      </c>
      <c r="E193" s="317"/>
      <c r="F193" s="175" t="s">
        <v>123</v>
      </c>
      <c r="G193" s="177">
        <v>3</v>
      </c>
      <c r="H193" s="176"/>
      <c r="I193" s="176">
        <f t="shared" si="18"/>
        <v>0</v>
      </c>
      <c r="J193" s="175">
        <f t="shared" si="19"/>
        <v>7.38</v>
      </c>
      <c r="K193" s="180">
        <f t="shared" si="20"/>
        <v>0</v>
      </c>
      <c r="L193" s="180">
        <f t="shared" si="21"/>
        <v>0</v>
      </c>
      <c r="M193" s="180"/>
      <c r="N193" s="180">
        <v>2.46</v>
      </c>
      <c r="O193" s="180"/>
      <c r="P193" s="183"/>
      <c r="Q193" s="183"/>
      <c r="R193" s="183"/>
      <c r="S193" s="180">
        <f t="shared" si="22"/>
        <v>0</v>
      </c>
      <c r="T193" s="180"/>
      <c r="U193" s="180"/>
      <c r="V193" s="199"/>
      <c r="W193" s="53"/>
      <c r="Z193">
        <v>0</v>
      </c>
    </row>
    <row r="194" spans="1:26" ht="25.05" customHeight="1" x14ac:dyDescent="0.3">
      <c r="A194" s="181"/>
      <c r="B194" s="214"/>
      <c r="C194" s="182" t="s">
        <v>235</v>
      </c>
      <c r="D194" s="317" t="s">
        <v>236</v>
      </c>
      <c r="E194" s="317"/>
      <c r="F194" s="175" t="s">
        <v>123</v>
      </c>
      <c r="G194" s="177">
        <v>2</v>
      </c>
      <c r="H194" s="176"/>
      <c r="I194" s="176">
        <f t="shared" si="18"/>
        <v>0</v>
      </c>
      <c r="J194" s="175">
        <f t="shared" si="19"/>
        <v>7.3</v>
      </c>
      <c r="K194" s="180">
        <f t="shared" si="20"/>
        <v>0</v>
      </c>
      <c r="L194" s="180">
        <f t="shared" si="21"/>
        <v>0</v>
      </c>
      <c r="M194" s="180"/>
      <c r="N194" s="180">
        <v>3.65</v>
      </c>
      <c r="O194" s="180"/>
      <c r="P194" s="183"/>
      <c r="Q194" s="183"/>
      <c r="R194" s="183"/>
      <c r="S194" s="180">
        <f t="shared" si="22"/>
        <v>0</v>
      </c>
      <c r="T194" s="180"/>
      <c r="U194" s="180"/>
      <c r="V194" s="199"/>
      <c r="W194" s="53"/>
      <c r="Z194">
        <v>0</v>
      </c>
    </row>
    <row r="195" spans="1:26" ht="25.05" customHeight="1" x14ac:dyDescent="0.3">
      <c r="A195" s="181"/>
      <c r="B195" s="214"/>
      <c r="C195" s="182" t="s">
        <v>237</v>
      </c>
      <c r="D195" s="317" t="s">
        <v>238</v>
      </c>
      <c r="E195" s="317"/>
      <c r="F195" s="175" t="s">
        <v>123</v>
      </c>
      <c r="G195" s="177">
        <v>2</v>
      </c>
      <c r="H195" s="176"/>
      <c r="I195" s="176">
        <f t="shared" si="18"/>
        <v>0</v>
      </c>
      <c r="J195" s="175">
        <f t="shared" si="19"/>
        <v>5.86</v>
      </c>
      <c r="K195" s="180">
        <f t="shared" si="20"/>
        <v>0</v>
      </c>
      <c r="L195" s="180">
        <f t="shared" si="21"/>
        <v>0</v>
      </c>
      <c r="M195" s="180"/>
      <c r="N195" s="180">
        <v>2.93</v>
      </c>
      <c r="O195" s="180"/>
      <c r="P195" s="183"/>
      <c r="Q195" s="183"/>
      <c r="R195" s="183"/>
      <c r="S195" s="180">
        <f t="shared" si="22"/>
        <v>0</v>
      </c>
      <c r="T195" s="180"/>
      <c r="U195" s="180"/>
      <c r="V195" s="199"/>
      <c r="W195" s="53"/>
      <c r="Z195">
        <v>0</v>
      </c>
    </row>
    <row r="196" spans="1:26" ht="25.05" customHeight="1" x14ac:dyDescent="0.3">
      <c r="A196" s="181"/>
      <c r="B196" s="214"/>
      <c r="C196" s="182" t="s">
        <v>239</v>
      </c>
      <c r="D196" s="317" t="s">
        <v>240</v>
      </c>
      <c r="E196" s="317"/>
      <c r="F196" s="175" t="s">
        <v>188</v>
      </c>
      <c r="G196" s="177">
        <v>16.5</v>
      </c>
      <c r="H196" s="176"/>
      <c r="I196" s="176">
        <f t="shared" si="18"/>
        <v>0</v>
      </c>
      <c r="J196" s="175">
        <f t="shared" si="19"/>
        <v>11.39</v>
      </c>
      <c r="K196" s="180">
        <f t="shared" si="20"/>
        <v>0</v>
      </c>
      <c r="L196" s="180">
        <f t="shared" si="21"/>
        <v>0</v>
      </c>
      <c r="M196" s="180"/>
      <c r="N196" s="180">
        <v>0.69</v>
      </c>
      <c r="O196" s="180"/>
      <c r="P196" s="183">
        <v>7.9000000000000008E-3</v>
      </c>
      <c r="Q196" s="183"/>
      <c r="R196" s="183">
        <v>7.9000000000000008E-3</v>
      </c>
      <c r="S196" s="180">
        <f t="shared" si="22"/>
        <v>0.13</v>
      </c>
      <c r="T196" s="180"/>
      <c r="U196" s="180"/>
      <c r="V196" s="199"/>
      <c r="W196" s="53"/>
      <c r="Z196">
        <v>0</v>
      </c>
    </row>
    <row r="197" spans="1:26" ht="25.05" customHeight="1" x14ac:dyDescent="0.3">
      <c r="A197" s="181"/>
      <c r="B197" s="214"/>
      <c r="C197" s="182" t="s">
        <v>241</v>
      </c>
      <c r="D197" s="317" t="s">
        <v>242</v>
      </c>
      <c r="E197" s="317"/>
      <c r="F197" s="175" t="s">
        <v>188</v>
      </c>
      <c r="G197" s="177">
        <v>16.5</v>
      </c>
      <c r="H197" s="176"/>
      <c r="I197" s="176">
        <f t="shared" si="18"/>
        <v>0</v>
      </c>
      <c r="J197" s="175">
        <f t="shared" si="19"/>
        <v>13.53</v>
      </c>
      <c r="K197" s="180">
        <f t="shared" si="20"/>
        <v>0</v>
      </c>
      <c r="L197" s="180">
        <f t="shared" si="21"/>
        <v>0</v>
      </c>
      <c r="M197" s="180"/>
      <c r="N197" s="180">
        <v>0.82</v>
      </c>
      <c r="O197" s="180"/>
      <c r="P197" s="183"/>
      <c r="Q197" s="183"/>
      <c r="R197" s="183"/>
      <c r="S197" s="180">
        <f t="shared" si="22"/>
        <v>0</v>
      </c>
      <c r="T197" s="180"/>
      <c r="U197" s="180"/>
      <c r="V197" s="199"/>
      <c r="W197" s="53"/>
      <c r="Z197">
        <v>0</v>
      </c>
    </row>
    <row r="198" spans="1:26" ht="25.05" customHeight="1" x14ac:dyDescent="0.3">
      <c r="A198" s="181"/>
      <c r="B198" s="214"/>
      <c r="C198" s="182" t="s">
        <v>243</v>
      </c>
      <c r="D198" s="317" t="s">
        <v>244</v>
      </c>
      <c r="E198" s="317"/>
      <c r="F198" s="175" t="s">
        <v>191</v>
      </c>
      <c r="G198" s="177">
        <v>0.29599999999999999</v>
      </c>
      <c r="H198" s="176"/>
      <c r="I198" s="176">
        <f t="shared" si="18"/>
        <v>0</v>
      </c>
      <c r="J198" s="175">
        <f t="shared" si="19"/>
        <v>5.97</v>
      </c>
      <c r="K198" s="180">
        <f t="shared" si="20"/>
        <v>0</v>
      </c>
      <c r="L198" s="180">
        <f t="shared" si="21"/>
        <v>0</v>
      </c>
      <c r="M198" s="180"/>
      <c r="N198" s="180">
        <v>20.18</v>
      </c>
      <c r="O198" s="180"/>
      <c r="P198" s="183"/>
      <c r="Q198" s="183"/>
      <c r="R198" s="183"/>
      <c r="S198" s="180">
        <f t="shared" si="22"/>
        <v>0</v>
      </c>
      <c r="T198" s="180"/>
      <c r="U198" s="180"/>
      <c r="V198" s="199"/>
      <c r="W198" s="53"/>
      <c r="Z198">
        <v>0</v>
      </c>
    </row>
    <row r="199" spans="1:26" ht="25.05" customHeight="1" x14ac:dyDescent="0.3">
      <c r="A199" s="181"/>
      <c r="B199" s="214"/>
      <c r="C199" s="182" t="s">
        <v>245</v>
      </c>
      <c r="D199" s="317" t="s">
        <v>246</v>
      </c>
      <c r="E199" s="317"/>
      <c r="F199" s="175" t="s">
        <v>247</v>
      </c>
      <c r="G199" s="177">
        <v>1</v>
      </c>
      <c r="H199" s="176"/>
      <c r="I199" s="176">
        <f t="shared" si="18"/>
        <v>0</v>
      </c>
      <c r="J199" s="175">
        <f t="shared" si="19"/>
        <v>103</v>
      </c>
      <c r="K199" s="180">
        <f t="shared" si="20"/>
        <v>0</v>
      </c>
      <c r="L199" s="180">
        <f t="shared" si="21"/>
        <v>0</v>
      </c>
      <c r="M199" s="180"/>
      <c r="N199" s="180">
        <v>103</v>
      </c>
      <c r="O199" s="180"/>
      <c r="P199" s="183"/>
      <c r="Q199" s="183"/>
      <c r="R199" s="183"/>
      <c r="S199" s="180">
        <f t="shared" si="22"/>
        <v>0</v>
      </c>
      <c r="T199" s="180"/>
      <c r="U199" s="180"/>
      <c r="V199" s="199"/>
      <c r="W199" s="53"/>
      <c r="Z199">
        <v>0</v>
      </c>
    </row>
    <row r="200" spans="1:26" ht="25.05" customHeight="1" x14ac:dyDescent="0.3">
      <c r="A200" s="181"/>
      <c r="B200" s="214"/>
      <c r="C200" s="182" t="s">
        <v>248</v>
      </c>
      <c r="D200" s="317" t="s">
        <v>249</v>
      </c>
      <c r="E200" s="317"/>
      <c r="F200" s="175" t="s">
        <v>123</v>
      </c>
      <c r="G200" s="177">
        <v>1</v>
      </c>
      <c r="H200" s="176"/>
      <c r="I200" s="176">
        <f t="shared" si="18"/>
        <v>0</v>
      </c>
      <c r="J200" s="175">
        <f t="shared" si="19"/>
        <v>38.43</v>
      </c>
      <c r="K200" s="180">
        <f t="shared" si="20"/>
        <v>0</v>
      </c>
      <c r="L200" s="180">
        <f t="shared" si="21"/>
        <v>0</v>
      </c>
      <c r="M200" s="180"/>
      <c r="N200" s="180">
        <v>38.43</v>
      </c>
      <c r="O200" s="180"/>
      <c r="P200" s="183">
        <v>2.0570000000000001E-2</v>
      </c>
      <c r="Q200" s="183"/>
      <c r="R200" s="183">
        <v>2.0570000000000001E-2</v>
      </c>
      <c r="S200" s="180">
        <f t="shared" si="22"/>
        <v>2.1000000000000001E-2</v>
      </c>
      <c r="T200" s="180"/>
      <c r="U200" s="180"/>
      <c r="V200" s="199"/>
      <c r="W200" s="53"/>
      <c r="Z200">
        <v>0</v>
      </c>
    </row>
    <row r="201" spans="1:26" x14ac:dyDescent="0.3">
      <c r="A201" s="10"/>
      <c r="B201" s="213"/>
      <c r="C201" s="174">
        <v>721</v>
      </c>
      <c r="D201" s="314" t="s">
        <v>70</v>
      </c>
      <c r="E201" s="314"/>
      <c r="F201" s="10"/>
      <c r="G201" s="173"/>
      <c r="H201" s="140"/>
      <c r="I201" s="142">
        <f>ROUND((SUM(I188:I200))/1,2)</f>
        <v>0</v>
      </c>
      <c r="J201" s="10"/>
      <c r="K201" s="10"/>
      <c r="L201" s="10">
        <f>ROUND((SUM(L188:L200))/1,2)</f>
        <v>0</v>
      </c>
      <c r="M201" s="10">
        <f>ROUND((SUM(M188:M200))/1,2)</f>
        <v>0</v>
      </c>
      <c r="N201" s="10"/>
      <c r="O201" s="10"/>
      <c r="P201" s="10"/>
      <c r="Q201" s="10"/>
      <c r="R201" s="10"/>
      <c r="S201" s="10">
        <f>ROUND((SUM(S188:S200))/1,2)</f>
        <v>0.3</v>
      </c>
      <c r="T201" s="10"/>
      <c r="U201" s="10"/>
      <c r="V201" s="201">
        <f>ROUND((SUM(V188:V200))/1,2)</f>
        <v>0</v>
      </c>
      <c r="W201" s="218"/>
      <c r="X201" s="139"/>
      <c r="Y201" s="139"/>
      <c r="Z201" s="139"/>
    </row>
    <row r="202" spans="1:26" x14ac:dyDescent="0.3">
      <c r="A202" s="1"/>
      <c r="B202" s="209"/>
      <c r="C202" s="1"/>
      <c r="D202" s="1"/>
      <c r="E202" s="1"/>
      <c r="F202" s="1"/>
      <c r="G202" s="167"/>
      <c r="H202" s="133"/>
      <c r="I202" s="133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202"/>
      <c r="W202" s="53"/>
    </row>
    <row r="203" spans="1:26" x14ac:dyDescent="0.3">
      <c r="A203" s="10"/>
      <c r="B203" s="213"/>
      <c r="C203" s="174">
        <v>722</v>
      </c>
      <c r="D203" s="314" t="s">
        <v>71</v>
      </c>
      <c r="E203" s="314"/>
      <c r="F203" s="10"/>
      <c r="G203" s="173"/>
      <c r="H203" s="140"/>
      <c r="I203" s="14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98"/>
      <c r="W203" s="218"/>
      <c r="X203" s="139"/>
      <c r="Y203" s="139"/>
      <c r="Z203" s="139"/>
    </row>
    <row r="204" spans="1:26" ht="25.05" customHeight="1" x14ac:dyDescent="0.3">
      <c r="A204" s="181"/>
      <c r="B204" s="214"/>
      <c r="C204" s="182" t="s">
        <v>250</v>
      </c>
      <c r="D204" s="317" t="s">
        <v>251</v>
      </c>
      <c r="E204" s="317"/>
      <c r="F204" s="175" t="s">
        <v>188</v>
      </c>
      <c r="G204" s="177">
        <v>18</v>
      </c>
      <c r="H204" s="176"/>
      <c r="I204" s="176">
        <f t="shared" ref="I204:I214" si="23">ROUND(G204*(H204),2)</f>
        <v>0</v>
      </c>
      <c r="J204" s="175">
        <f t="shared" ref="J204:J214" si="24">ROUND(G204*(N204),2)</f>
        <v>200.7</v>
      </c>
      <c r="K204" s="180">
        <f t="shared" ref="K204:K214" si="25">ROUND(G204*(O204),2)</f>
        <v>0</v>
      </c>
      <c r="L204" s="180">
        <f t="shared" ref="L204:L212" si="26">ROUND(G204*(H204),2)</f>
        <v>0</v>
      </c>
      <c r="M204" s="180"/>
      <c r="N204" s="180">
        <v>11.15</v>
      </c>
      <c r="O204" s="180"/>
      <c r="P204" s="183">
        <v>4.2999999999999999E-4</v>
      </c>
      <c r="Q204" s="183"/>
      <c r="R204" s="183">
        <v>4.2999999999999999E-4</v>
      </c>
      <c r="S204" s="180">
        <f t="shared" ref="S204:S214" si="27">ROUND(G204*(P204),3)</f>
        <v>8.0000000000000002E-3</v>
      </c>
      <c r="T204" s="180"/>
      <c r="U204" s="180"/>
      <c r="V204" s="199"/>
      <c r="W204" s="53"/>
      <c r="Z204">
        <v>0</v>
      </c>
    </row>
    <row r="205" spans="1:26" ht="25.05" customHeight="1" x14ac:dyDescent="0.3">
      <c r="A205" s="181"/>
      <c r="B205" s="214"/>
      <c r="C205" s="182" t="s">
        <v>252</v>
      </c>
      <c r="D205" s="317" t="s">
        <v>253</v>
      </c>
      <c r="E205" s="317"/>
      <c r="F205" s="175" t="s">
        <v>188</v>
      </c>
      <c r="G205" s="177">
        <v>8</v>
      </c>
      <c r="H205" s="176"/>
      <c r="I205" s="176">
        <f t="shared" si="23"/>
        <v>0</v>
      </c>
      <c r="J205" s="175">
        <f t="shared" si="24"/>
        <v>91.52</v>
      </c>
      <c r="K205" s="180">
        <f t="shared" si="25"/>
        <v>0</v>
      </c>
      <c r="L205" s="180">
        <f t="shared" si="26"/>
        <v>0</v>
      </c>
      <c r="M205" s="180"/>
      <c r="N205" s="180">
        <v>11.44</v>
      </c>
      <c r="O205" s="180"/>
      <c r="P205" s="183">
        <v>5.3657200000000003E-4</v>
      </c>
      <c r="Q205" s="183"/>
      <c r="R205" s="183">
        <v>5.3657200000000003E-4</v>
      </c>
      <c r="S205" s="180">
        <f t="shared" si="27"/>
        <v>4.0000000000000001E-3</v>
      </c>
      <c r="T205" s="180"/>
      <c r="U205" s="180"/>
      <c r="V205" s="199"/>
      <c r="W205" s="53"/>
      <c r="Z205">
        <v>0</v>
      </c>
    </row>
    <row r="206" spans="1:26" ht="25.05" customHeight="1" x14ac:dyDescent="0.3">
      <c r="A206" s="181"/>
      <c r="B206" s="214"/>
      <c r="C206" s="182" t="s">
        <v>254</v>
      </c>
      <c r="D206" s="317" t="s">
        <v>255</v>
      </c>
      <c r="E206" s="317"/>
      <c r="F206" s="175" t="s">
        <v>123</v>
      </c>
      <c r="G206" s="177">
        <v>4</v>
      </c>
      <c r="H206" s="176"/>
      <c r="I206" s="176">
        <f t="shared" si="23"/>
        <v>0</v>
      </c>
      <c r="J206" s="175">
        <f t="shared" si="24"/>
        <v>18.04</v>
      </c>
      <c r="K206" s="180">
        <f t="shared" si="25"/>
        <v>0</v>
      </c>
      <c r="L206" s="180">
        <f t="shared" si="26"/>
        <v>0</v>
      </c>
      <c r="M206" s="180"/>
      <c r="N206" s="180">
        <v>4.51</v>
      </c>
      <c r="O206" s="180"/>
      <c r="P206" s="183">
        <v>6.7000000000000002E-4</v>
      </c>
      <c r="Q206" s="183"/>
      <c r="R206" s="183">
        <v>6.7000000000000002E-4</v>
      </c>
      <c r="S206" s="180">
        <f t="shared" si="27"/>
        <v>3.0000000000000001E-3</v>
      </c>
      <c r="T206" s="180"/>
      <c r="U206" s="180"/>
      <c r="V206" s="199"/>
      <c r="W206" s="53"/>
      <c r="Z206">
        <v>0</v>
      </c>
    </row>
    <row r="207" spans="1:26" ht="25.05" customHeight="1" x14ac:dyDescent="0.3">
      <c r="A207" s="181"/>
      <c r="B207" s="214"/>
      <c r="C207" s="182" t="s">
        <v>256</v>
      </c>
      <c r="D207" s="317" t="s">
        <v>257</v>
      </c>
      <c r="E207" s="317"/>
      <c r="F207" s="175" t="s">
        <v>258</v>
      </c>
      <c r="G207" s="177">
        <v>2</v>
      </c>
      <c r="H207" s="176"/>
      <c r="I207" s="176">
        <f t="shared" si="23"/>
        <v>0</v>
      </c>
      <c r="J207" s="175">
        <f t="shared" si="24"/>
        <v>18.02</v>
      </c>
      <c r="K207" s="180">
        <f t="shared" si="25"/>
        <v>0</v>
      </c>
      <c r="L207" s="180">
        <f t="shared" si="26"/>
        <v>0</v>
      </c>
      <c r="M207" s="180"/>
      <c r="N207" s="180">
        <v>9.01</v>
      </c>
      <c r="O207" s="180"/>
      <c r="P207" s="183">
        <v>1.56E-3</v>
      </c>
      <c r="Q207" s="183"/>
      <c r="R207" s="183">
        <v>1.56E-3</v>
      </c>
      <c r="S207" s="180">
        <f t="shared" si="27"/>
        <v>3.0000000000000001E-3</v>
      </c>
      <c r="T207" s="180"/>
      <c r="U207" s="180"/>
      <c r="V207" s="199"/>
      <c r="W207" s="53"/>
      <c r="Z207">
        <v>0</v>
      </c>
    </row>
    <row r="208" spans="1:26" ht="25.05" customHeight="1" x14ac:dyDescent="0.3">
      <c r="A208" s="181"/>
      <c r="B208" s="214"/>
      <c r="C208" s="182" t="s">
        <v>259</v>
      </c>
      <c r="D208" s="317" t="s">
        <v>260</v>
      </c>
      <c r="E208" s="317"/>
      <c r="F208" s="175" t="s">
        <v>188</v>
      </c>
      <c r="G208" s="177">
        <v>26</v>
      </c>
      <c r="H208" s="176"/>
      <c r="I208" s="176">
        <f t="shared" si="23"/>
        <v>0</v>
      </c>
      <c r="J208" s="175">
        <f t="shared" si="24"/>
        <v>34.58</v>
      </c>
      <c r="K208" s="180">
        <f t="shared" si="25"/>
        <v>0</v>
      </c>
      <c r="L208" s="180">
        <f t="shared" si="26"/>
        <v>0</v>
      </c>
      <c r="M208" s="180"/>
      <c r="N208" s="180">
        <v>1.33</v>
      </c>
      <c r="O208" s="180"/>
      <c r="P208" s="183">
        <v>1.8000000000000001E-4</v>
      </c>
      <c r="Q208" s="183"/>
      <c r="R208" s="183">
        <v>1.8000000000000001E-4</v>
      </c>
      <c r="S208" s="180">
        <f t="shared" si="27"/>
        <v>5.0000000000000001E-3</v>
      </c>
      <c r="T208" s="180"/>
      <c r="U208" s="180"/>
      <c r="V208" s="199"/>
      <c r="W208" s="53"/>
      <c r="Z208">
        <v>0</v>
      </c>
    </row>
    <row r="209" spans="1:26" ht="25.05" customHeight="1" x14ac:dyDescent="0.3">
      <c r="A209" s="181"/>
      <c r="B209" s="214"/>
      <c r="C209" s="182" t="s">
        <v>261</v>
      </c>
      <c r="D209" s="317" t="s">
        <v>262</v>
      </c>
      <c r="E209" s="317"/>
      <c r="F209" s="175" t="s">
        <v>188</v>
      </c>
      <c r="G209" s="177">
        <v>26</v>
      </c>
      <c r="H209" s="176"/>
      <c r="I209" s="176">
        <f t="shared" si="23"/>
        <v>0</v>
      </c>
      <c r="J209" s="175">
        <f t="shared" si="24"/>
        <v>23.92</v>
      </c>
      <c r="K209" s="180">
        <f t="shared" si="25"/>
        <v>0</v>
      </c>
      <c r="L209" s="180">
        <f t="shared" si="26"/>
        <v>0</v>
      </c>
      <c r="M209" s="180"/>
      <c r="N209" s="180">
        <v>0.92</v>
      </c>
      <c r="O209" s="180"/>
      <c r="P209" s="183">
        <v>1.0000000000000001E-5</v>
      </c>
      <c r="Q209" s="183"/>
      <c r="R209" s="183">
        <v>1.0000000000000001E-5</v>
      </c>
      <c r="S209" s="180">
        <f t="shared" si="27"/>
        <v>0</v>
      </c>
      <c r="T209" s="180"/>
      <c r="U209" s="180"/>
      <c r="V209" s="199"/>
      <c r="W209" s="53"/>
      <c r="Z209">
        <v>0</v>
      </c>
    </row>
    <row r="210" spans="1:26" ht="25.05" customHeight="1" x14ac:dyDescent="0.3">
      <c r="A210" s="181"/>
      <c r="B210" s="214"/>
      <c r="C210" s="182" t="s">
        <v>263</v>
      </c>
      <c r="D210" s="317" t="s">
        <v>264</v>
      </c>
      <c r="E210" s="317"/>
      <c r="F210" s="175" t="s">
        <v>191</v>
      </c>
      <c r="G210" s="177">
        <v>2.3E-2</v>
      </c>
      <c r="H210" s="176"/>
      <c r="I210" s="176">
        <f t="shared" si="23"/>
        <v>0</v>
      </c>
      <c r="J210" s="175">
        <f t="shared" si="24"/>
        <v>0.42</v>
      </c>
      <c r="K210" s="180">
        <f t="shared" si="25"/>
        <v>0</v>
      </c>
      <c r="L210" s="180">
        <f t="shared" si="26"/>
        <v>0</v>
      </c>
      <c r="M210" s="180"/>
      <c r="N210" s="180">
        <v>18.45</v>
      </c>
      <c r="O210" s="180"/>
      <c r="P210" s="183"/>
      <c r="Q210" s="183"/>
      <c r="R210" s="183"/>
      <c r="S210" s="180">
        <f t="shared" si="27"/>
        <v>0</v>
      </c>
      <c r="T210" s="180"/>
      <c r="U210" s="180"/>
      <c r="V210" s="199"/>
      <c r="W210" s="53"/>
      <c r="Z210">
        <v>0</v>
      </c>
    </row>
    <row r="211" spans="1:26" ht="25.05" customHeight="1" x14ac:dyDescent="0.3">
      <c r="A211" s="181"/>
      <c r="B211" s="214"/>
      <c r="C211" s="182" t="s">
        <v>265</v>
      </c>
      <c r="D211" s="317" t="s">
        <v>266</v>
      </c>
      <c r="E211" s="317"/>
      <c r="F211" s="175" t="s">
        <v>123</v>
      </c>
      <c r="G211" s="177">
        <v>2</v>
      </c>
      <c r="H211" s="176"/>
      <c r="I211" s="176">
        <f t="shared" si="23"/>
        <v>0</v>
      </c>
      <c r="J211" s="175">
        <f t="shared" si="24"/>
        <v>66.94</v>
      </c>
      <c r="K211" s="180">
        <f t="shared" si="25"/>
        <v>0</v>
      </c>
      <c r="L211" s="180">
        <f t="shared" si="26"/>
        <v>0</v>
      </c>
      <c r="M211" s="180"/>
      <c r="N211" s="180">
        <v>33.47</v>
      </c>
      <c r="O211" s="180"/>
      <c r="P211" s="183"/>
      <c r="Q211" s="183"/>
      <c r="R211" s="183"/>
      <c r="S211" s="180">
        <f t="shared" si="27"/>
        <v>0</v>
      </c>
      <c r="T211" s="180"/>
      <c r="U211" s="180"/>
      <c r="V211" s="199"/>
      <c r="W211" s="53"/>
      <c r="Z211">
        <v>0</v>
      </c>
    </row>
    <row r="212" spans="1:26" ht="25.05" customHeight="1" x14ac:dyDescent="0.3">
      <c r="A212" s="181"/>
      <c r="B212" s="214"/>
      <c r="C212" s="182" t="s">
        <v>267</v>
      </c>
      <c r="D212" s="317" t="s">
        <v>268</v>
      </c>
      <c r="E212" s="317"/>
      <c r="F212" s="175" t="s">
        <v>123</v>
      </c>
      <c r="G212" s="177">
        <v>2</v>
      </c>
      <c r="H212" s="176"/>
      <c r="I212" s="176">
        <f t="shared" si="23"/>
        <v>0</v>
      </c>
      <c r="J212" s="175">
        <f t="shared" si="24"/>
        <v>21.02</v>
      </c>
      <c r="K212" s="180">
        <f t="shared" si="25"/>
        <v>0</v>
      </c>
      <c r="L212" s="180">
        <f t="shared" si="26"/>
        <v>0</v>
      </c>
      <c r="M212" s="180"/>
      <c r="N212" s="180">
        <v>10.51</v>
      </c>
      <c r="O212" s="180"/>
      <c r="P212" s="183"/>
      <c r="Q212" s="183"/>
      <c r="R212" s="183"/>
      <c r="S212" s="180">
        <f t="shared" si="27"/>
        <v>0</v>
      </c>
      <c r="T212" s="180"/>
      <c r="U212" s="180"/>
      <c r="V212" s="199"/>
      <c r="W212" s="53"/>
      <c r="Z212">
        <v>0</v>
      </c>
    </row>
    <row r="213" spans="1:26" ht="25.05" customHeight="1" x14ac:dyDescent="0.3">
      <c r="A213" s="181"/>
      <c r="B213" s="215"/>
      <c r="C213" s="190" t="s">
        <v>269</v>
      </c>
      <c r="D213" s="313" t="s">
        <v>270</v>
      </c>
      <c r="E213" s="313"/>
      <c r="F213" s="184" t="s">
        <v>123</v>
      </c>
      <c r="G213" s="186">
        <v>4</v>
      </c>
      <c r="H213" s="185"/>
      <c r="I213" s="185">
        <f t="shared" si="23"/>
        <v>0</v>
      </c>
      <c r="J213" s="184">
        <f t="shared" si="24"/>
        <v>19.16</v>
      </c>
      <c r="K213" s="189">
        <f t="shared" si="25"/>
        <v>0</v>
      </c>
      <c r="L213" s="189"/>
      <c r="M213" s="189">
        <f>ROUND(G213*(H213),2)</f>
        <v>0</v>
      </c>
      <c r="N213" s="189">
        <v>4.79</v>
      </c>
      <c r="O213" s="189"/>
      <c r="P213" s="191"/>
      <c r="Q213" s="191"/>
      <c r="R213" s="191"/>
      <c r="S213" s="189">
        <f t="shared" si="27"/>
        <v>0</v>
      </c>
      <c r="T213" s="189"/>
      <c r="U213" s="189"/>
      <c r="V213" s="200"/>
      <c r="W213" s="53"/>
      <c r="Z213">
        <v>0</v>
      </c>
    </row>
    <row r="214" spans="1:26" ht="25.05" customHeight="1" x14ac:dyDescent="0.3">
      <c r="A214" s="181"/>
      <c r="B214" s="215"/>
      <c r="C214" s="190" t="s">
        <v>271</v>
      </c>
      <c r="D214" s="313" t="s">
        <v>272</v>
      </c>
      <c r="E214" s="313"/>
      <c r="F214" s="184" t="s">
        <v>258</v>
      </c>
      <c r="G214" s="186">
        <v>2</v>
      </c>
      <c r="H214" s="185"/>
      <c r="I214" s="185">
        <f t="shared" si="23"/>
        <v>0</v>
      </c>
      <c r="J214" s="184">
        <f t="shared" si="24"/>
        <v>15.7</v>
      </c>
      <c r="K214" s="189">
        <f t="shared" si="25"/>
        <v>0</v>
      </c>
      <c r="L214" s="189"/>
      <c r="M214" s="189">
        <f>ROUND(G214*(H214),2)</f>
        <v>0</v>
      </c>
      <c r="N214" s="189">
        <v>7.85</v>
      </c>
      <c r="O214" s="189"/>
      <c r="P214" s="191"/>
      <c r="Q214" s="191"/>
      <c r="R214" s="191"/>
      <c r="S214" s="189">
        <f t="shared" si="27"/>
        <v>0</v>
      </c>
      <c r="T214" s="189"/>
      <c r="U214" s="189"/>
      <c r="V214" s="200"/>
      <c r="W214" s="53"/>
      <c r="Z214">
        <v>0</v>
      </c>
    </row>
    <row r="215" spans="1:26" x14ac:dyDescent="0.3">
      <c r="A215" s="10"/>
      <c r="B215" s="213"/>
      <c r="C215" s="174">
        <v>722</v>
      </c>
      <c r="D215" s="314" t="s">
        <v>71</v>
      </c>
      <c r="E215" s="314"/>
      <c r="F215" s="10"/>
      <c r="G215" s="173"/>
      <c r="H215" s="140"/>
      <c r="I215" s="142">
        <f>ROUND((SUM(I203:I214))/1,2)</f>
        <v>0</v>
      </c>
      <c r="J215" s="10"/>
      <c r="K215" s="10"/>
      <c r="L215" s="10">
        <f>ROUND((SUM(L203:L214))/1,2)</f>
        <v>0</v>
      </c>
      <c r="M215" s="10">
        <f>ROUND((SUM(M203:M214))/1,2)</f>
        <v>0</v>
      </c>
      <c r="N215" s="10"/>
      <c r="O215" s="10"/>
      <c r="P215" s="10"/>
      <c r="Q215" s="10"/>
      <c r="R215" s="10"/>
      <c r="S215" s="10">
        <f>ROUND((SUM(S203:S214))/1,2)</f>
        <v>0.02</v>
      </c>
      <c r="T215" s="10"/>
      <c r="U215" s="10"/>
      <c r="V215" s="201">
        <f>ROUND((SUM(V203:V214))/1,2)</f>
        <v>0</v>
      </c>
      <c r="W215" s="218"/>
      <c r="X215" s="139"/>
      <c r="Y215" s="139"/>
      <c r="Z215" s="139"/>
    </row>
    <row r="216" spans="1:26" x14ac:dyDescent="0.3">
      <c r="A216" s="1"/>
      <c r="B216" s="209"/>
      <c r="C216" s="1"/>
      <c r="D216" s="1"/>
      <c r="E216" s="1"/>
      <c r="F216" s="1"/>
      <c r="G216" s="167"/>
      <c r="H216" s="133"/>
      <c r="I216" s="133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202"/>
      <c r="W216" s="53"/>
    </row>
    <row r="217" spans="1:26" x14ac:dyDescent="0.3">
      <c r="A217" s="10"/>
      <c r="B217" s="213"/>
      <c r="C217" s="174">
        <v>725</v>
      </c>
      <c r="D217" s="314" t="s">
        <v>72</v>
      </c>
      <c r="E217" s="314"/>
      <c r="F217" s="10"/>
      <c r="G217" s="173"/>
      <c r="H217" s="140"/>
      <c r="I217" s="14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98"/>
      <c r="W217" s="218"/>
      <c r="X217" s="139"/>
      <c r="Y217" s="139"/>
      <c r="Z217" s="139"/>
    </row>
    <row r="218" spans="1:26" ht="25.05" customHeight="1" x14ac:dyDescent="0.3">
      <c r="A218" s="181"/>
      <c r="B218" s="214"/>
      <c r="C218" s="182" t="s">
        <v>273</v>
      </c>
      <c r="D218" s="317" t="s">
        <v>274</v>
      </c>
      <c r="E218" s="317"/>
      <c r="F218" s="175" t="s">
        <v>275</v>
      </c>
      <c r="G218" s="177">
        <v>1</v>
      </c>
      <c r="H218" s="176"/>
      <c r="I218" s="176">
        <f t="shared" ref="I218:I242" si="28">ROUND(G218*(H218),2)</f>
        <v>0</v>
      </c>
      <c r="J218" s="175">
        <f t="shared" ref="J218:J242" si="29">ROUND(G218*(N218),2)</f>
        <v>5.24</v>
      </c>
      <c r="K218" s="180">
        <f t="shared" ref="K218:K242" si="30">ROUND(G218*(O218),2)</f>
        <v>0</v>
      </c>
      <c r="L218" s="180">
        <f t="shared" ref="L218:L226" si="31">ROUND(G218*(H218),2)</f>
        <v>0</v>
      </c>
      <c r="M218" s="180"/>
      <c r="N218" s="180">
        <v>5.24</v>
      </c>
      <c r="O218" s="180"/>
      <c r="P218" s="183"/>
      <c r="Q218" s="183"/>
      <c r="R218" s="183"/>
      <c r="S218" s="180">
        <f t="shared" ref="S218:S242" si="32">ROUND(G218*(P218),3)</f>
        <v>0</v>
      </c>
      <c r="T218" s="180"/>
      <c r="U218" s="180"/>
      <c r="V218" s="199">
        <f>ROUND(G218*(X218),3)</f>
        <v>3.4000000000000002E-2</v>
      </c>
      <c r="W218" s="53"/>
      <c r="X218">
        <v>3.4200000000000001E-2</v>
      </c>
      <c r="Z218">
        <v>0</v>
      </c>
    </row>
    <row r="219" spans="1:26" ht="25.05" customHeight="1" x14ac:dyDescent="0.3">
      <c r="A219" s="181"/>
      <c r="B219" s="214"/>
      <c r="C219" s="182" t="s">
        <v>276</v>
      </c>
      <c r="D219" s="317" t="s">
        <v>277</v>
      </c>
      <c r="E219" s="317"/>
      <c r="F219" s="175" t="s">
        <v>275</v>
      </c>
      <c r="G219" s="177">
        <v>1</v>
      </c>
      <c r="H219" s="176"/>
      <c r="I219" s="176">
        <f t="shared" si="28"/>
        <v>0</v>
      </c>
      <c r="J219" s="175">
        <f t="shared" si="29"/>
        <v>4.08</v>
      </c>
      <c r="K219" s="180">
        <f t="shared" si="30"/>
        <v>0</v>
      </c>
      <c r="L219" s="180">
        <f t="shared" si="31"/>
        <v>0</v>
      </c>
      <c r="M219" s="180"/>
      <c r="N219" s="180">
        <v>4.08</v>
      </c>
      <c r="O219" s="180"/>
      <c r="P219" s="183"/>
      <c r="Q219" s="183"/>
      <c r="R219" s="183"/>
      <c r="S219" s="180">
        <f t="shared" si="32"/>
        <v>0</v>
      </c>
      <c r="T219" s="180"/>
      <c r="U219" s="180"/>
      <c r="V219" s="199">
        <f>ROUND(G219*(X219),3)</f>
        <v>1.9E-2</v>
      </c>
      <c r="W219" s="53"/>
      <c r="X219">
        <v>1.9460000000000002E-2</v>
      </c>
      <c r="Z219">
        <v>0</v>
      </c>
    </row>
    <row r="220" spans="1:26" ht="25.05" customHeight="1" x14ac:dyDescent="0.3">
      <c r="A220" s="181"/>
      <c r="B220" s="214"/>
      <c r="C220" s="182" t="s">
        <v>278</v>
      </c>
      <c r="D220" s="317" t="s">
        <v>279</v>
      </c>
      <c r="E220" s="317"/>
      <c r="F220" s="175" t="s">
        <v>123</v>
      </c>
      <c r="G220" s="177">
        <v>2</v>
      </c>
      <c r="H220" s="176"/>
      <c r="I220" s="176">
        <f t="shared" si="28"/>
        <v>0</v>
      </c>
      <c r="J220" s="175">
        <f t="shared" si="29"/>
        <v>1.88</v>
      </c>
      <c r="K220" s="180">
        <f t="shared" si="30"/>
        <v>0</v>
      </c>
      <c r="L220" s="180">
        <f t="shared" si="31"/>
        <v>0</v>
      </c>
      <c r="M220" s="180"/>
      <c r="N220" s="180">
        <v>0.94</v>
      </c>
      <c r="O220" s="180"/>
      <c r="P220" s="183"/>
      <c r="Q220" s="183"/>
      <c r="R220" s="183"/>
      <c r="S220" s="180">
        <f t="shared" si="32"/>
        <v>0</v>
      </c>
      <c r="T220" s="180"/>
      <c r="U220" s="180"/>
      <c r="V220" s="199">
        <f>ROUND(G220*(X220),3)</f>
        <v>0.01</v>
      </c>
      <c r="W220" s="53"/>
      <c r="X220">
        <v>5.0000000000000001E-3</v>
      </c>
      <c r="Z220">
        <v>0</v>
      </c>
    </row>
    <row r="221" spans="1:26" ht="25.05" customHeight="1" x14ac:dyDescent="0.3">
      <c r="A221" s="181"/>
      <c r="B221" s="214"/>
      <c r="C221" s="182" t="s">
        <v>280</v>
      </c>
      <c r="D221" s="317" t="s">
        <v>281</v>
      </c>
      <c r="E221" s="317"/>
      <c r="F221" s="175" t="s">
        <v>123</v>
      </c>
      <c r="G221" s="177">
        <v>1</v>
      </c>
      <c r="H221" s="176"/>
      <c r="I221" s="176">
        <f t="shared" si="28"/>
        <v>0</v>
      </c>
      <c r="J221" s="175">
        <f t="shared" si="29"/>
        <v>1.1399999999999999</v>
      </c>
      <c r="K221" s="180">
        <f t="shared" si="30"/>
        <v>0</v>
      </c>
      <c r="L221" s="180">
        <f t="shared" si="31"/>
        <v>0</v>
      </c>
      <c r="M221" s="180"/>
      <c r="N221" s="180">
        <v>1.1400000000000001</v>
      </c>
      <c r="O221" s="180"/>
      <c r="P221" s="183"/>
      <c r="Q221" s="183"/>
      <c r="R221" s="183"/>
      <c r="S221" s="180">
        <f t="shared" si="32"/>
        <v>0</v>
      </c>
      <c r="T221" s="180"/>
      <c r="U221" s="180"/>
      <c r="V221" s="199"/>
      <c r="W221" s="53"/>
      <c r="Z221">
        <v>0</v>
      </c>
    </row>
    <row r="222" spans="1:26" ht="25.05" customHeight="1" x14ac:dyDescent="0.3">
      <c r="A222" s="181"/>
      <c r="B222" s="214"/>
      <c r="C222" s="182" t="s">
        <v>282</v>
      </c>
      <c r="D222" s="317" t="s">
        <v>283</v>
      </c>
      <c r="E222" s="317"/>
      <c r="F222" s="175" t="s">
        <v>284</v>
      </c>
      <c r="G222" s="177">
        <v>1</v>
      </c>
      <c r="H222" s="176"/>
      <c r="I222" s="176">
        <f t="shared" si="28"/>
        <v>0</v>
      </c>
      <c r="J222" s="175">
        <f t="shared" si="29"/>
        <v>0.37</v>
      </c>
      <c r="K222" s="180">
        <f t="shared" si="30"/>
        <v>0</v>
      </c>
      <c r="L222" s="180">
        <f t="shared" si="31"/>
        <v>0</v>
      </c>
      <c r="M222" s="180"/>
      <c r="N222" s="180">
        <v>0.37</v>
      </c>
      <c r="O222" s="180"/>
      <c r="P222" s="183"/>
      <c r="Q222" s="183"/>
      <c r="R222" s="183"/>
      <c r="S222" s="180">
        <f t="shared" si="32"/>
        <v>0</v>
      </c>
      <c r="T222" s="180"/>
      <c r="U222" s="180"/>
      <c r="V222" s="199">
        <f>ROUND(G222*(X222),3)</f>
        <v>1E-3</v>
      </c>
      <c r="W222" s="53"/>
      <c r="X222">
        <v>8.4999999999999995E-4</v>
      </c>
      <c r="Z222">
        <v>0</v>
      </c>
    </row>
    <row r="223" spans="1:26" ht="25.05" customHeight="1" x14ac:dyDescent="0.3">
      <c r="A223" s="181"/>
      <c r="B223" s="214"/>
      <c r="C223" s="182" t="s">
        <v>285</v>
      </c>
      <c r="D223" s="317" t="s">
        <v>286</v>
      </c>
      <c r="E223" s="317"/>
      <c r="F223" s="175" t="s">
        <v>275</v>
      </c>
      <c r="G223" s="177">
        <v>1</v>
      </c>
      <c r="H223" s="176"/>
      <c r="I223" s="176">
        <f t="shared" si="28"/>
        <v>0</v>
      </c>
      <c r="J223" s="175">
        <f t="shared" si="29"/>
        <v>27.02</v>
      </c>
      <c r="K223" s="180">
        <f t="shared" si="30"/>
        <v>0</v>
      </c>
      <c r="L223" s="180">
        <f t="shared" si="31"/>
        <v>0</v>
      </c>
      <c r="M223" s="180"/>
      <c r="N223" s="180">
        <v>27.02</v>
      </c>
      <c r="O223" s="180"/>
      <c r="P223" s="183">
        <v>2.0400000000000001E-3</v>
      </c>
      <c r="Q223" s="183"/>
      <c r="R223" s="183">
        <v>2.0400000000000001E-3</v>
      </c>
      <c r="S223" s="180">
        <f t="shared" si="32"/>
        <v>2E-3</v>
      </c>
      <c r="T223" s="180"/>
      <c r="U223" s="180"/>
      <c r="V223" s="199"/>
      <c r="W223" s="53"/>
      <c r="Z223">
        <v>0</v>
      </c>
    </row>
    <row r="224" spans="1:26" ht="25.05" customHeight="1" x14ac:dyDescent="0.3">
      <c r="A224" s="181"/>
      <c r="B224" s="214"/>
      <c r="C224" s="182" t="s">
        <v>287</v>
      </c>
      <c r="D224" s="317" t="s">
        <v>288</v>
      </c>
      <c r="E224" s="317"/>
      <c r="F224" s="175" t="s">
        <v>275</v>
      </c>
      <c r="G224" s="177">
        <v>1</v>
      </c>
      <c r="H224" s="176"/>
      <c r="I224" s="176">
        <f t="shared" si="28"/>
        <v>0</v>
      </c>
      <c r="J224" s="175">
        <f t="shared" si="29"/>
        <v>24.59</v>
      </c>
      <c r="K224" s="180">
        <f t="shared" si="30"/>
        <v>0</v>
      </c>
      <c r="L224" s="180">
        <f t="shared" si="31"/>
        <v>0</v>
      </c>
      <c r="M224" s="180"/>
      <c r="N224" s="180">
        <v>24.59</v>
      </c>
      <c r="O224" s="180"/>
      <c r="P224" s="183">
        <v>1.39E-3</v>
      </c>
      <c r="Q224" s="183"/>
      <c r="R224" s="183">
        <v>1.39E-3</v>
      </c>
      <c r="S224" s="180">
        <f t="shared" si="32"/>
        <v>1E-3</v>
      </c>
      <c r="T224" s="180"/>
      <c r="U224" s="180"/>
      <c r="V224" s="199"/>
      <c r="W224" s="53"/>
      <c r="Z224">
        <v>0</v>
      </c>
    </row>
    <row r="225" spans="1:26" ht="25.05" customHeight="1" x14ac:dyDescent="0.3">
      <c r="A225" s="181"/>
      <c r="B225" s="214"/>
      <c r="C225" s="182" t="s">
        <v>289</v>
      </c>
      <c r="D225" s="317" t="s">
        <v>290</v>
      </c>
      <c r="E225" s="317"/>
      <c r="F225" s="175" t="s">
        <v>275</v>
      </c>
      <c r="G225" s="177">
        <v>2</v>
      </c>
      <c r="H225" s="176"/>
      <c r="I225" s="176">
        <f t="shared" si="28"/>
        <v>0</v>
      </c>
      <c r="J225" s="175">
        <f t="shared" si="29"/>
        <v>10.36</v>
      </c>
      <c r="K225" s="180">
        <f t="shared" si="30"/>
        <v>0</v>
      </c>
      <c r="L225" s="180">
        <f t="shared" si="31"/>
        <v>0</v>
      </c>
      <c r="M225" s="180"/>
      <c r="N225" s="180">
        <v>5.18</v>
      </c>
      <c r="O225" s="180"/>
      <c r="P225" s="183">
        <v>2.7999999999999998E-4</v>
      </c>
      <c r="Q225" s="183"/>
      <c r="R225" s="183">
        <v>2.7999999999999998E-4</v>
      </c>
      <c r="S225" s="180">
        <f t="shared" si="32"/>
        <v>1E-3</v>
      </c>
      <c r="T225" s="180"/>
      <c r="U225" s="180"/>
      <c r="V225" s="199"/>
      <c r="W225" s="53"/>
      <c r="Z225">
        <v>0</v>
      </c>
    </row>
    <row r="226" spans="1:26" ht="25.05" customHeight="1" x14ac:dyDescent="0.3">
      <c r="A226" s="181"/>
      <c r="B226" s="214"/>
      <c r="C226" s="182" t="s">
        <v>291</v>
      </c>
      <c r="D226" s="317" t="s">
        <v>292</v>
      </c>
      <c r="E226" s="317"/>
      <c r="F226" s="175" t="s">
        <v>191</v>
      </c>
      <c r="G226" s="177">
        <v>8.6999999999999994E-2</v>
      </c>
      <c r="H226" s="176"/>
      <c r="I226" s="176">
        <f t="shared" si="28"/>
        <v>0</v>
      </c>
      <c r="J226" s="175">
        <f t="shared" si="29"/>
        <v>1.82</v>
      </c>
      <c r="K226" s="180">
        <f t="shared" si="30"/>
        <v>0</v>
      </c>
      <c r="L226" s="180">
        <f t="shared" si="31"/>
        <v>0</v>
      </c>
      <c r="M226" s="180"/>
      <c r="N226" s="180">
        <v>20.88</v>
      </c>
      <c r="O226" s="180"/>
      <c r="P226" s="183"/>
      <c r="Q226" s="183"/>
      <c r="R226" s="183"/>
      <c r="S226" s="180">
        <f t="shared" si="32"/>
        <v>0</v>
      </c>
      <c r="T226" s="180"/>
      <c r="U226" s="180"/>
      <c r="V226" s="199"/>
      <c r="W226" s="53"/>
      <c r="Z226">
        <v>0</v>
      </c>
    </row>
    <row r="227" spans="1:26" ht="25.05" customHeight="1" x14ac:dyDescent="0.3">
      <c r="A227" s="181"/>
      <c r="B227" s="215"/>
      <c r="C227" s="190" t="s">
        <v>293</v>
      </c>
      <c r="D227" s="313" t="s">
        <v>294</v>
      </c>
      <c r="E227" s="313"/>
      <c r="F227" s="184" t="s">
        <v>123</v>
      </c>
      <c r="G227" s="186">
        <v>2</v>
      </c>
      <c r="H227" s="185"/>
      <c r="I227" s="185">
        <f t="shared" si="28"/>
        <v>0</v>
      </c>
      <c r="J227" s="184">
        <f t="shared" si="29"/>
        <v>10.72</v>
      </c>
      <c r="K227" s="189">
        <f t="shared" si="30"/>
        <v>0</v>
      </c>
      <c r="L227" s="189"/>
      <c r="M227" s="189">
        <f>ROUND(G227*(H227),2)</f>
        <v>0</v>
      </c>
      <c r="N227" s="189">
        <v>5.36</v>
      </c>
      <c r="O227" s="189"/>
      <c r="P227" s="191">
        <v>6.2E-4</v>
      </c>
      <c r="Q227" s="191"/>
      <c r="R227" s="191">
        <v>6.2E-4</v>
      </c>
      <c r="S227" s="189">
        <f t="shared" si="32"/>
        <v>1E-3</v>
      </c>
      <c r="T227" s="189"/>
      <c r="U227" s="189"/>
      <c r="V227" s="200"/>
      <c r="W227" s="53"/>
      <c r="Z227">
        <v>0</v>
      </c>
    </row>
    <row r="228" spans="1:26" ht="25.05" customHeight="1" x14ac:dyDescent="0.3">
      <c r="A228" s="181"/>
      <c r="B228" s="214"/>
      <c r="C228" s="182" t="s">
        <v>295</v>
      </c>
      <c r="D228" s="317" t="s">
        <v>296</v>
      </c>
      <c r="E228" s="317"/>
      <c r="F228" s="175" t="s">
        <v>275</v>
      </c>
      <c r="G228" s="177">
        <v>2</v>
      </c>
      <c r="H228" s="176"/>
      <c r="I228" s="176">
        <f t="shared" si="28"/>
        <v>0</v>
      </c>
      <c r="J228" s="175">
        <f t="shared" si="29"/>
        <v>35.520000000000003</v>
      </c>
      <c r="K228" s="180">
        <f t="shared" si="30"/>
        <v>0</v>
      </c>
      <c r="L228" s="180">
        <f>ROUND(G228*(H228),2)</f>
        <v>0</v>
      </c>
      <c r="M228" s="180"/>
      <c r="N228" s="180">
        <v>17.760000000000002</v>
      </c>
      <c r="O228" s="180"/>
      <c r="P228" s="183">
        <v>1.8000000000000001E-4</v>
      </c>
      <c r="Q228" s="183"/>
      <c r="R228" s="183">
        <v>1.8000000000000001E-4</v>
      </c>
      <c r="S228" s="180">
        <f t="shared" si="32"/>
        <v>0</v>
      </c>
      <c r="T228" s="180"/>
      <c r="U228" s="180"/>
      <c r="V228" s="199"/>
      <c r="W228" s="53"/>
      <c r="Z228">
        <v>0</v>
      </c>
    </row>
    <row r="229" spans="1:26" ht="25.05" customHeight="1" x14ac:dyDescent="0.3">
      <c r="A229" s="181"/>
      <c r="B229" s="215"/>
      <c r="C229" s="190" t="s">
        <v>297</v>
      </c>
      <c r="D229" s="313" t="s">
        <v>298</v>
      </c>
      <c r="E229" s="313"/>
      <c r="F229" s="184" t="s">
        <v>123</v>
      </c>
      <c r="G229" s="186">
        <v>2</v>
      </c>
      <c r="H229" s="185"/>
      <c r="I229" s="185">
        <f t="shared" si="28"/>
        <v>0</v>
      </c>
      <c r="J229" s="184">
        <f t="shared" si="29"/>
        <v>347.38</v>
      </c>
      <c r="K229" s="189">
        <f t="shared" si="30"/>
        <v>0</v>
      </c>
      <c r="L229" s="189"/>
      <c r="M229" s="189">
        <f>ROUND(G229*(H229),2)</f>
        <v>0</v>
      </c>
      <c r="N229" s="189">
        <v>173.69</v>
      </c>
      <c r="O229" s="189"/>
      <c r="P229" s="191">
        <v>0.01</v>
      </c>
      <c r="Q229" s="191"/>
      <c r="R229" s="191">
        <v>0.01</v>
      </c>
      <c r="S229" s="189">
        <f t="shared" si="32"/>
        <v>0.02</v>
      </c>
      <c r="T229" s="189"/>
      <c r="U229" s="189"/>
      <c r="V229" s="200"/>
      <c r="W229" s="53"/>
      <c r="Z229">
        <v>0</v>
      </c>
    </row>
    <row r="230" spans="1:26" ht="25.05" customHeight="1" x14ac:dyDescent="0.3">
      <c r="A230" s="181"/>
      <c r="B230" s="214"/>
      <c r="C230" s="182" t="s">
        <v>299</v>
      </c>
      <c r="D230" s="317" t="s">
        <v>300</v>
      </c>
      <c r="E230" s="317"/>
      <c r="F230" s="175" t="s">
        <v>275</v>
      </c>
      <c r="G230" s="177">
        <v>2</v>
      </c>
      <c r="H230" s="176"/>
      <c r="I230" s="176">
        <f t="shared" si="28"/>
        <v>0</v>
      </c>
      <c r="J230" s="175">
        <f t="shared" si="29"/>
        <v>9.44</v>
      </c>
      <c r="K230" s="180">
        <f t="shared" si="30"/>
        <v>0</v>
      </c>
      <c r="L230" s="180">
        <f>ROUND(G230*(H230),2)</f>
        <v>0</v>
      </c>
      <c r="M230" s="180"/>
      <c r="N230" s="180">
        <v>4.72</v>
      </c>
      <c r="O230" s="180"/>
      <c r="P230" s="183">
        <v>2.7999999999999998E-4</v>
      </c>
      <c r="Q230" s="183"/>
      <c r="R230" s="183">
        <v>2.7999999999999998E-4</v>
      </c>
      <c r="S230" s="180">
        <f t="shared" si="32"/>
        <v>1E-3</v>
      </c>
      <c r="T230" s="180"/>
      <c r="U230" s="180"/>
      <c r="V230" s="199"/>
      <c r="W230" s="53"/>
      <c r="Z230">
        <v>0</v>
      </c>
    </row>
    <row r="231" spans="1:26" ht="25.05" customHeight="1" x14ac:dyDescent="0.3">
      <c r="A231" s="181"/>
      <c r="B231" s="215"/>
      <c r="C231" s="190" t="s">
        <v>301</v>
      </c>
      <c r="D231" s="313" t="s">
        <v>302</v>
      </c>
      <c r="E231" s="313"/>
      <c r="F231" s="184" t="s">
        <v>123</v>
      </c>
      <c r="G231" s="186">
        <v>2</v>
      </c>
      <c r="H231" s="185"/>
      <c r="I231" s="185">
        <f t="shared" si="28"/>
        <v>0</v>
      </c>
      <c r="J231" s="184">
        <f t="shared" si="29"/>
        <v>43.68</v>
      </c>
      <c r="K231" s="189">
        <f t="shared" si="30"/>
        <v>0</v>
      </c>
      <c r="L231" s="189"/>
      <c r="M231" s="189">
        <f>ROUND(G231*(H231),2)</f>
        <v>0</v>
      </c>
      <c r="N231" s="189">
        <v>21.84</v>
      </c>
      <c r="O231" s="189"/>
      <c r="P231" s="191">
        <v>3.8000000000000002E-4</v>
      </c>
      <c r="Q231" s="191"/>
      <c r="R231" s="191">
        <v>3.8000000000000002E-4</v>
      </c>
      <c r="S231" s="189">
        <f t="shared" si="32"/>
        <v>1E-3</v>
      </c>
      <c r="T231" s="189"/>
      <c r="U231" s="189"/>
      <c r="V231" s="200"/>
      <c r="W231" s="53"/>
      <c r="Z231">
        <v>0</v>
      </c>
    </row>
    <row r="232" spans="1:26" ht="25.05" customHeight="1" x14ac:dyDescent="0.3">
      <c r="A232" s="181"/>
      <c r="B232" s="214"/>
      <c r="C232" s="182" t="s">
        <v>303</v>
      </c>
      <c r="D232" s="317" t="s">
        <v>304</v>
      </c>
      <c r="E232" s="317"/>
      <c r="F232" s="175" t="s">
        <v>275</v>
      </c>
      <c r="G232" s="177">
        <v>1</v>
      </c>
      <c r="H232" s="176"/>
      <c r="I232" s="176">
        <f t="shared" si="28"/>
        <v>0</v>
      </c>
      <c r="J232" s="175">
        <f t="shared" si="29"/>
        <v>37.4</v>
      </c>
      <c r="K232" s="180">
        <f t="shared" si="30"/>
        <v>0</v>
      </c>
      <c r="L232" s="180">
        <f>ROUND(G232*(H232),2)</f>
        <v>0</v>
      </c>
      <c r="M232" s="180"/>
      <c r="N232" s="180">
        <v>37.4</v>
      </c>
      <c r="O232" s="180"/>
      <c r="P232" s="183">
        <v>3.4000000000000002E-4</v>
      </c>
      <c r="Q232" s="183"/>
      <c r="R232" s="183">
        <v>3.4000000000000002E-4</v>
      </c>
      <c r="S232" s="180">
        <f t="shared" si="32"/>
        <v>0</v>
      </c>
      <c r="T232" s="180"/>
      <c r="U232" s="180"/>
      <c r="V232" s="199"/>
      <c r="W232" s="53"/>
      <c r="Z232">
        <v>0</v>
      </c>
    </row>
    <row r="233" spans="1:26" ht="25.05" customHeight="1" x14ac:dyDescent="0.3">
      <c r="A233" s="181"/>
      <c r="B233" s="215"/>
      <c r="C233" s="190" t="s">
        <v>305</v>
      </c>
      <c r="D233" s="313" t="s">
        <v>306</v>
      </c>
      <c r="E233" s="313"/>
      <c r="F233" s="184" t="s">
        <v>123</v>
      </c>
      <c r="G233" s="186">
        <v>1</v>
      </c>
      <c r="H233" s="185"/>
      <c r="I233" s="185">
        <f t="shared" si="28"/>
        <v>0</v>
      </c>
      <c r="J233" s="184">
        <f t="shared" si="29"/>
        <v>203.94</v>
      </c>
      <c r="K233" s="189">
        <f t="shared" si="30"/>
        <v>0</v>
      </c>
      <c r="L233" s="189"/>
      <c r="M233" s="189">
        <f>ROUND(G233*(H233),2)</f>
        <v>0</v>
      </c>
      <c r="N233" s="189">
        <v>203.94</v>
      </c>
      <c r="O233" s="189"/>
      <c r="P233" s="191">
        <v>8.0499999999999999E-3</v>
      </c>
      <c r="Q233" s="191"/>
      <c r="R233" s="191">
        <v>8.0499999999999999E-3</v>
      </c>
      <c r="S233" s="189">
        <f t="shared" si="32"/>
        <v>8.0000000000000002E-3</v>
      </c>
      <c r="T233" s="189"/>
      <c r="U233" s="189"/>
      <c r="V233" s="200"/>
      <c r="W233" s="53"/>
      <c r="Z233">
        <v>0</v>
      </c>
    </row>
    <row r="234" spans="1:26" ht="25.05" customHeight="1" x14ac:dyDescent="0.3">
      <c r="A234" s="181"/>
      <c r="B234" s="215"/>
      <c r="C234" s="190" t="s">
        <v>307</v>
      </c>
      <c r="D234" s="313" t="s">
        <v>308</v>
      </c>
      <c r="E234" s="313"/>
      <c r="F234" s="184" t="s">
        <v>123</v>
      </c>
      <c r="G234" s="186">
        <v>1</v>
      </c>
      <c r="H234" s="185"/>
      <c r="I234" s="185">
        <f t="shared" si="28"/>
        <v>0</v>
      </c>
      <c r="J234" s="184">
        <f t="shared" si="29"/>
        <v>141.44999999999999</v>
      </c>
      <c r="K234" s="189">
        <f t="shared" si="30"/>
        <v>0</v>
      </c>
      <c r="L234" s="189"/>
      <c r="M234" s="189">
        <f>ROUND(G234*(H234),2)</f>
        <v>0</v>
      </c>
      <c r="N234" s="189">
        <v>141.44999999999999</v>
      </c>
      <c r="O234" s="189"/>
      <c r="P234" s="191">
        <v>1.7999999999999999E-2</v>
      </c>
      <c r="Q234" s="191"/>
      <c r="R234" s="191">
        <v>1.7999999999999999E-2</v>
      </c>
      <c r="S234" s="189">
        <f t="shared" si="32"/>
        <v>1.7999999999999999E-2</v>
      </c>
      <c r="T234" s="189"/>
      <c r="U234" s="189"/>
      <c r="V234" s="200"/>
      <c r="W234" s="53"/>
      <c r="Z234">
        <v>0</v>
      </c>
    </row>
    <row r="235" spans="1:26" ht="25.05" customHeight="1" x14ac:dyDescent="0.3">
      <c r="A235" s="181"/>
      <c r="B235" s="215"/>
      <c r="C235" s="190" t="s">
        <v>309</v>
      </c>
      <c r="D235" s="313" t="s">
        <v>310</v>
      </c>
      <c r="E235" s="313"/>
      <c r="F235" s="184" t="s">
        <v>123</v>
      </c>
      <c r="G235" s="186">
        <v>1</v>
      </c>
      <c r="H235" s="185"/>
      <c r="I235" s="185">
        <f t="shared" si="28"/>
        <v>0</v>
      </c>
      <c r="J235" s="184">
        <f t="shared" si="29"/>
        <v>32.340000000000003</v>
      </c>
      <c r="K235" s="189">
        <f t="shared" si="30"/>
        <v>0</v>
      </c>
      <c r="L235" s="189"/>
      <c r="M235" s="189">
        <f>ROUND(G235*(H235),2)</f>
        <v>0</v>
      </c>
      <c r="N235" s="189">
        <v>32.340000000000003</v>
      </c>
      <c r="O235" s="189"/>
      <c r="P235" s="191">
        <v>1.4500000000000001E-2</v>
      </c>
      <c r="Q235" s="191"/>
      <c r="R235" s="191">
        <v>1.4500000000000001E-2</v>
      </c>
      <c r="S235" s="189">
        <f t="shared" si="32"/>
        <v>1.4999999999999999E-2</v>
      </c>
      <c r="T235" s="189"/>
      <c r="U235" s="189"/>
      <c r="V235" s="200"/>
      <c r="W235" s="53"/>
      <c r="Z235">
        <v>0</v>
      </c>
    </row>
    <row r="236" spans="1:26" ht="25.05" customHeight="1" x14ac:dyDescent="0.3">
      <c r="A236" s="181"/>
      <c r="B236" s="215"/>
      <c r="C236" s="190" t="s">
        <v>311</v>
      </c>
      <c r="D236" s="313" t="s">
        <v>312</v>
      </c>
      <c r="E236" s="313"/>
      <c r="F236" s="184" t="s">
        <v>123</v>
      </c>
      <c r="G236" s="186">
        <v>1</v>
      </c>
      <c r="H236" s="185"/>
      <c r="I236" s="185">
        <f t="shared" si="28"/>
        <v>0</v>
      </c>
      <c r="J236" s="184">
        <f t="shared" si="29"/>
        <v>54.07</v>
      </c>
      <c r="K236" s="189">
        <f t="shared" si="30"/>
        <v>0</v>
      </c>
      <c r="L236" s="189"/>
      <c r="M236" s="189">
        <f>ROUND(G236*(H236),2)</f>
        <v>0</v>
      </c>
      <c r="N236" s="189">
        <v>54.07</v>
      </c>
      <c r="O236" s="189"/>
      <c r="P236" s="191">
        <v>3.8500000000000001E-3</v>
      </c>
      <c r="Q236" s="191"/>
      <c r="R236" s="191">
        <v>3.8500000000000001E-3</v>
      </c>
      <c r="S236" s="189">
        <f t="shared" si="32"/>
        <v>4.0000000000000001E-3</v>
      </c>
      <c r="T236" s="189"/>
      <c r="U236" s="189"/>
      <c r="V236" s="200"/>
      <c r="W236" s="53"/>
      <c r="Z236">
        <v>0</v>
      </c>
    </row>
    <row r="237" spans="1:26" ht="25.05" customHeight="1" x14ac:dyDescent="0.3">
      <c r="A237" s="181"/>
      <c r="B237" s="214"/>
      <c r="C237" s="182" t="s">
        <v>313</v>
      </c>
      <c r="D237" s="317" t="s">
        <v>314</v>
      </c>
      <c r="E237" s="317"/>
      <c r="F237" s="175" t="s">
        <v>123</v>
      </c>
      <c r="G237" s="177">
        <v>1</v>
      </c>
      <c r="H237" s="176"/>
      <c r="I237" s="176">
        <f t="shared" si="28"/>
        <v>0</v>
      </c>
      <c r="J237" s="175">
        <f t="shared" si="29"/>
        <v>2.86</v>
      </c>
      <c r="K237" s="180">
        <f t="shared" si="30"/>
        <v>0</v>
      </c>
      <c r="L237" s="180">
        <f>ROUND(G237*(H237),2)</f>
        <v>0</v>
      </c>
      <c r="M237" s="180"/>
      <c r="N237" s="180">
        <v>2.86</v>
      </c>
      <c r="O237" s="180"/>
      <c r="P237" s="183">
        <v>1.2999999999999999E-4</v>
      </c>
      <c r="Q237" s="183"/>
      <c r="R237" s="183">
        <v>1.2999999999999999E-4</v>
      </c>
      <c r="S237" s="180">
        <f t="shared" si="32"/>
        <v>0</v>
      </c>
      <c r="T237" s="180"/>
      <c r="U237" s="180"/>
      <c r="V237" s="199"/>
      <c r="W237" s="53"/>
      <c r="Z237">
        <v>0</v>
      </c>
    </row>
    <row r="238" spans="1:26" ht="25.05" customHeight="1" x14ac:dyDescent="0.3">
      <c r="A238" s="181"/>
      <c r="B238" s="214"/>
      <c r="C238" s="182" t="s">
        <v>315</v>
      </c>
      <c r="D238" s="317" t="s">
        <v>316</v>
      </c>
      <c r="E238" s="317"/>
      <c r="F238" s="175" t="s">
        <v>123</v>
      </c>
      <c r="G238" s="177">
        <v>1</v>
      </c>
      <c r="H238" s="176"/>
      <c r="I238" s="176">
        <f t="shared" si="28"/>
        <v>0</v>
      </c>
      <c r="J238" s="175">
        <f t="shared" si="29"/>
        <v>7.26</v>
      </c>
      <c r="K238" s="180">
        <f t="shared" si="30"/>
        <v>0</v>
      </c>
      <c r="L238" s="180">
        <f>ROUND(G238*(H238),2)</f>
        <v>0</v>
      </c>
      <c r="M238" s="180"/>
      <c r="N238" s="180">
        <v>7.26</v>
      </c>
      <c r="O238" s="180"/>
      <c r="P238" s="183">
        <v>1.2E-4</v>
      </c>
      <c r="Q238" s="183"/>
      <c r="R238" s="183">
        <v>1.2E-4</v>
      </c>
      <c r="S238" s="180">
        <f t="shared" si="32"/>
        <v>0</v>
      </c>
      <c r="T238" s="180"/>
      <c r="U238" s="180"/>
      <c r="V238" s="199"/>
      <c r="W238" s="53"/>
      <c r="Z238">
        <v>0</v>
      </c>
    </row>
    <row r="239" spans="1:26" ht="25.05" customHeight="1" x14ac:dyDescent="0.3">
      <c r="A239" s="181"/>
      <c r="B239" s="215"/>
      <c r="C239" s="190" t="s">
        <v>317</v>
      </c>
      <c r="D239" s="313" t="s">
        <v>318</v>
      </c>
      <c r="E239" s="313"/>
      <c r="F239" s="184" t="s">
        <v>123</v>
      </c>
      <c r="G239" s="186">
        <v>1</v>
      </c>
      <c r="H239" s="185"/>
      <c r="I239" s="185">
        <f t="shared" si="28"/>
        <v>0</v>
      </c>
      <c r="J239" s="184">
        <f t="shared" si="29"/>
        <v>35.53</v>
      </c>
      <c r="K239" s="189">
        <f t="shared" si="30"/>
        <v>0</v>
      </c>
      <c r="L239" s="189"/>
      <c r="M239" s="189">
        <f>ROUND(G239*(H239),2)</f>
        <v>0</v>
      </c>
      <c r="N239" s="189">
        <v>35.53</v>
      </c>
      <c r="O239" s="189"/>
      <c r="P239" s="191">
        <v>3.8500000000000001E-3</v>
      </c>
      <c r="Q239" s="191"/>
      <c r="R239" s="191">
        <v>3.8500000000000001E-3</v>
      </c>
      <c r="S239" s="189">
        <f t="shared" si="32"/>
        <v>4.0000000000000001E-3</v>
      </c>
      <c r="T239" s="189"/>
      <c r="U239" s="189"/>
      <c r="V239" s="200"/>
      <c r="W239" s="53"/>
      <c r="Z239">
        <v>0</v>
      </c>
    </row>
    <row r="240" spans="1:26" ht="25.05" customHeight="1" x14ac:dyDescent="0.3">
      <c r="A240" s="181"/>
      <c r="B240" s="214"/>
      <c r="C240" s="182" t="s">
        <v>319</v>
      </c>
      <c r="D240" s="317" t="s">
        <v>320</v>
      </c>
      <c r="E240" s="317"/>
      <c r="F240" s="175" t="s">
        <v>275</v>
      </c>
      <c r="G240" s="177">
        <v>1</v>
      </c>
      <c r="H240" s="176"/>
      <c r="I240" s="176">
        <f t="shared" si="28"/>
        <v>0</v>
      </c>
      <c r="J240" s="175">
        <f t="shared" si="29"/>
        <v>16.28</v>
      </c>
      <c r="K240" s="180">
        <f t="shared" si="30"/>
        <v>0</v>
      </c>
      <c r="L240" s="180">
        <f>ROUND(G240*(H240),2)</f>
        <v>0</v>
      </c>
      <c r="M240" s="180"/>
      <c r="N240" s="180">
        <v>16.28</v>
      </c>
      <c r="O240" s="180"/>
      <c r="P240" s="183">
        <v>3.7399999999999998E-3</v>
      </c>
      <c r="Q240" s="183"/>
      <c r="R240" s="183">
        <v>3.7399999999999998E-3</v>
      </c>
      <c r="S240" s="180">
        <f t="shared" si="32"/>
        <v>4.0000000000000001E-3</v>
      </c>
      <c r="T240" s="180"/>
      <c r="U240" s="180"/>
      <c r="V240" s="199"/>
      <c r="W240" s="53"/>
      <c r="Z240">
        <v>0</v>
      </c>
    </row>
    <row r="241" spans="1:26" ht="25.05" customHeight="1" x14ac:dyDescent="0.3">
      <c r="A241" s="181"/>
      <c r="B241" s="215"/>
      <c r="C241" s="190" t="s">
        <v>321</v>
      </c>
      <c r="D241" s="313" t="s">
        <v>322</v>
      </c>
      <c r="E241" s="313"/>
      <c r="F241" s="184" t="s">
        <v>123</v>
      </c>
      <c r="G241" s="186">
        <v>1</v>
      </c>
      <c r="H241" s="185"/>
      <c r="I241" s="185">
        <f t="shared" si="28"/>
        <v>0</v>
      </c>
      <c r="J241" s="184">
        <f t="shared" si="29"/>
        <v>116.93</v>
      </c>
      <c r="K241" s="189">
        <f t="shared" si="30"/>
        <v>0</v>
      </c>
      <c r="L241" s="189"/>
      <c r="M241" s="189">
        <f>ROUND(G241*(H241),2)</f>
        <v>0</v>
      </c>
      <c r="N241" s="189">
        <v>116.93</v>
      </c>
      <c r="O241" s="189"/>
      <c r="P241" s="191">
        <v>8.0000000000000002E-3</v>
      </c>
      <c r="Q241" s="191"/>
      <c r="R241" s="191">
        <v>8.0000000000000002E-3</v>
      </c>
      <c r="S241" s="189">
        <f t="shared" si="32"/>
        <v>8.0000000000000002E-3</v>
      </c>
      <c r="T241" s="189"/>
      <c r="U241" s="189"/>
      <c r="V241" s="200"/>
      <c r="W241" s="53"/>
      <c r="Z241">
        <v>0</v>
      </c>
    </row>
    <row r="242" spans="1:26" ht="25.05" customHeight="1" x14ac:dyDescent="0.3">
      <c r="A242" s="181"/>
      <c r="B242" s="214"/>
      <c r="C242" s="182" t="s">
        <v>323</v>
      </c>
      <c r="D242" s="317" t="s">
        <v>324</v>
      </c>
      <c r="E242" s="317"/>
      <c r="F242" s="175" t="s">
        <v>275</v>
      </c>
      <c r="G242" s="177">
        <v>1</v>
      </c>
      <c r="H242" s="176"/>
      <c r="I242" s="176">
        <f t="shared" si="28"/>
        <v>0</v>
      </c>
      <c r="J242" s="175">
        <f t="shared" si="29"/>
        <v>2.12</v>
      </c>
      <c r="K242" s="180">
        <f t="shared" si="30"/>
        <v>0</v>
      </c>
      <c r="L242" s="180">
        <f>ROUND(G242*(H242),2)</f>
        <v>0</v>
      </c>
      <c r="M242" s="180"/>
      <c r="N242" s="180">
        <v>2.12</v>
      </c>
      <c r="O242" s="180"/>
      <c r="P242" s="183"/>
      <c r="Q242" s="183"/>
      <c r="R242" s="183"/>
      <c r="S242" s="180">
        <f t="shared" si="32"/>
        <v>0</v>
      </c>
      <c r="T242" s="180"/>
      <c r="U242" s="180"/>
      <c r="V242" s="199">
        <f>ROUND(G242*(X242),3)</f>
        <v>2E-3</v>
      </c>
      <c r="W242" s="53"/>
      <c r="X242">
        <v>1.56E-3</v>
      </c>
      <c r="Z242">
        <v>0</v>
      </c>
    </row>
    <row r="243" spans="1:26" x14ac:dyDescent="0.3">
      <c r="A243" s="10"/>
      <c r="B243" s="213"/>
      <c r="C243" s="174">
        <v>725</v>
      </c>
      <c r="D243" s="314" t="s">
        <v>72</v>
      </c>
      <c r="E243" s="314"/>
      <c r="F243" s="10"/>
      <c r="G243" s="173"/>
      <c r="H243" s="140"/>
      <c r="I243" s="142">
        <f>ROUND((SUM(I217:I242))/1,2)</f>
        <v>0</v>
      </c>
      <c r="J243" s="10"/>
      <c r="K243" s="10"/>
      <c r="L243" s="10">
        <f>ROUND((SUM(L217:L242))/1,2)</f>
        <v>0</v>
      </c>
      <c r="M243" s="10">
        <f>ROUND((SUM(M217:M242))/1,2)</f>
        <v>0</v>
      </c>
      <c r="N243" s="10"/>
      <c r="O243" s="10"/>
      <c r="P243" s="10"/>
      <c r="Q243" s="10"/>
      <c r="R243" s="10"/>
      <c r="S243" s="10">
        <f>ROUND((SUM(S217:S242))/1,2)</f>
        <v>0.09</v>
      </c>
      <c r="T243" s="10"/>
      <c r="U243" s="10"/>
      <c r="V243" s="201">
        <f>ROUND((SUM(V217:V242))/1,2)</f>
        <v>7.0000000000000007E-2</v>
      </c>
      <c r="W243" s="218"/>
      <c r="X243" s="139"/>
      <c r="Y243" s="139"/>
      <c r="Z243" s="139"/>
    </row>
    <row r="244" spans="1:26" x14ac:dyDescent="0.3">
      <c r="A244" s="1"/>
      <c r="B244" s="209"/>
      <c r="C244" s="1"/>
      <c r="D244" s="1"/>
      <c r="E244" s="1"/>
      <c r="F244" s="1"/>
      <c r="G244" s="167"/>
      <c r="H244" s="133"/>
      <c r="I244" s="133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202"/>
      <c r="W244" s="53"/>
    </row>
    <row r="245" spans="1:26" x14ac:dyDescent="0.3">
      <c r="A245" s="10"/>
      <c r="B245" s="213"/>
      <c r="C245" s="174">
        <v>733</v>
      </c>
      <c r="D245" s="314" t="s">
        <v>73</v>
      </c>
      <c r="E245" s="314"/>
      <c r="F245" s="10"/>
      <c r="G245" s="173"/>
      <c r="H245" s="140"/>
      <c r="I245" s="14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98"/>
      <c r="W245" s="218"/>
      <c r="X245" s="139"/>
      <c r="Y245" s="139"/>
      <c r="Z245" s="139"/>
    </row>
    <row r="246" spans="1:26" ht="25.05" customHeight="1" x14ac:dyDescent="0.3">
      <c r="A246" s="181"/>
      <c r="B246" s="214"/>
      <c r="C246" s="182" t="s">
        <v>325</v>
      </c>
      <c r="D246" s="317" t="s">
        <v>326</v>
      </c>
      <c r="E246" s="317"/>
      <c r="F246" s="175" t="s">
        <v>188</v>
      </c>
      <c r="G246" s="177">
        <v>4</v>
      </c>
      <c r="H246" s="176"/>
      <c r="I246" s="176">
        <f t="shared" ref="I246:I253" si="33">ROUND(G246*(H246),2)</f>
        <v>0</v>
      </c>
      <c r="J246" s="175">
        <f t="shared" ref="J246:J253" si="34">ROUND(G246*(N246),2)</f>
        <v>2.6</v>
      </c>
      <c r="K246" s="180">
        <f t="shared" ref="K246:K253" si="35">ROUND(G246*(O246),2)</f>
        <v>0</v>
      </c>
      <c r="L246" s="180">
        <f t="shared" ref="L246:L253" si="36">ROUND(G246*(H246),2)</f>
        <v>0</v>
      </c>
      <c r="M246" s="180"/>
      <c r="N246" s="180">
        <v>0.65</v>
      </c>
      <c r="O246" s="180"/>
      <c r="P246" s="183">
        <v>1.5359999999999999E-5</v>
      </c>
      <c r="Q246" s="183"/>
      <c r="R246" s="183">
        <v>1.5359999999999999E-5</v>
      </c>
      <c r="S246" s="180">
        <f t="shared" ref="S246:S253" si="37">ROUND(G246*(P246),3)</f>
        <v>0</v>
      </c>
      <c r="T246" s="180"/>
      <c r="U246" s="180"/>
      <c r="V246" s="199">
        <f>ROUND(G246*(X246),3)</f>
        <v>4.0000000000000001E-3</v>
      </c>
      <c r="W246" s="53"/>
      <c r="X246">
        <v>1E-3</v>
      </c>
      <c r="Z246">
        <v>0</v>
      </c>
    </row>
    <row r="247" spans="1:26" ht="25.05" customHeight="1" x14ac:dyDescent="0.3">
      <c r="A247" s="181"/>
      <c r="B247" s="214"/>
      <c r="C247" s="182" t="s">
        <v>327</v>
      </c>
      <c r="D247" s="317" t="s">
        <v>328</v>
      </c>
      <c r="E247" s="317"/>
      <c r="F247" s="175" t="s">
        <v>191</v>
      </c>
      <c r="G247" s="177">
        <v>8.0000000000000002E-3</v>
      </c>
      <c r="H247" s="176"/>
      <c r="I247" s="176">
        <f t="shared" si="33"/>
        <v>0</v>
      </c>
      <c r="J247" s="175">
        <f t="shared" si="34"/>
        <v>0.28999999999999998</v>
      </c>
      <c r="K247" s="180">
        <f t="shared" si="35"/>
        <v>0</v>
      </c>
      <c r="L247" s="180">
        <f t="shared" si="36"/>
        <v>0</v>
      </c>
      <c r="M247" s="180"/>
      <c r="N247" s="180">
        <v>36.18</v>
      </c>
      <c r="O247" s="180"/>
      <c r="P247" s="183"/>
      <c r="Q247" s="183"/>
      <c r="R247" s="183"/>
      <c r="S247" s="180">
        <f t="shared" si="37"/>
        <v>0</v>
      </c>
      <c r="T247" s="180"/>
      <c r="U247" s="180"/>
      <c r="V247" s="199"/>
      <c r="W247" s="53"/>
      <c r="Z247">
        <v>0</v>
      </c>
    </row>
    <row r="248" spans="1:26" ht="25.05" customHeight="1" x14ac:dyDescent="0.3">
      <c r="A248" s="181"/>
      <c r="B248" s="214"/>
      <c r="C248" s="182" t="s">
        <v>329</v>
      </c>
      <c r="D248" s="317" t="s">
        <v>330</v>
      </c>
      <c r="E248" s="317"/>
      <c r="F248" s="175" t="s">
        <v>188</v>
      </c>
      <c r="G248" s="177">
        <v>10</v>
      </c>
      <c r="H248" s="176"/>
      <c r="I248" s="176">
        <f t="shared" si="33"/>
        <v>0</v>
      </c>
      <c r="J248" s="175">
        <f t="shared" si="34"/>
        <v>83.3</v>
      </c>
      <c r="K248" s="180">
        <f t="shared" si="35"/>
        <v>0</v>
      </c>
      <c r="L248" s="180">
        <f t="shared" si="36"/>
        <v>0</v>
      </c>
      <c r="M248" s="180"/>
      <c r="N248" s="180">
        <v>8.33</v>
      </c>
      <c r="O248" s="180"/>
      <c r="P248" s="183">
        <v>6.8500000000000002E-3</v>
      </c>
      <c r="Q248" s="183"/>
      <c r="R248" s="183">
        <v>6.8500000000000002E-3</v>
      </c>
      <c r="S248" s="180">
        <f t="shared" si="37"/>
        <v>6.9000000000000006E-2</v>
      </c>
      <c r="T248" s="180"/>
      <c r="U248" s="180"/>
      <c r="V248" s="199"/>
      <c r="W248" s="53"/>
      <c r="Z248">
        <v>0</v>
      </c>
    </row>
    <row r="249" spans="1:26" ht="25.05" customHeight="1" x14ac:dyDescent="0.3">
      <c r="A249" s="181"/>
      <c r="B249" s="214"/>
      <c r="C249" s="182" t="s">
        <v>331</v>
      </c>
      <c r="D249" s="317" t="s">
        <v>332</v>
      </c>
      <c r="E249" s="317"/>
      <c r="F249" s="175" t="s">
        <v>191</v>
      </c>
      <c r="G249" s="177">
        <v>9.9000000000000005E-2</v>
      </c>
      <c r="H249" s="176"/>
      <c r="I249" s="176">
        <f t="shared" si="33"/>
        <v>0</v>
      </c>
      <c r="J249" s="175">
        <f t="shared" si="34"/>
        <v>3.93</v>
      </c>
      <c r="K249" s="180">
        <f t="shared" si="35"/>
        <v>0</v>
      </c>
      <c r="L249" s="180">
        <f t="shared" si="36"/>
        <v>0</v>
      </c>
      <c r="M249" s="180"/>
      <c r="N249" s="180">
        <v>39.65</v>
      </c>
      <c r="O249" s="180"/>
      <c r="P249" s="183"/>
      <c r="Q249" s="183"/>
      <c r="R249" s="183"/>
      <c r="S249" s="180">
        <f t="shared" si="37"/>
        <v>0</v>
      </c>
      <c r="T249" s="180"/>
      <c r="U249" s="180"/>
      <c r="V249" s="199"/>
      <c r="W249" s="53"/>
      <c r="Z249">
        <v>0</v>
      </c>
    </row>
    <row r="250" spans="1:26" ht="25.05" customHeight="1" x14ac:dyDescent="0.3">
      <c r="A250" s="181"/>
      <c r="B250" s="214"/>
      <c r="C250" s="182" t="s">
        <v>333</v>
      </c>
      <c r="D250" s="317" t="s">
        <v>334</v>
      </c>
      <c r="E250" s="317"/>
      <c r="F250" s="175" t="s">
        <v>123</v>
      </c>
      <c r="G250" s="177">
        <v>2</v>
      </c>
      <c r="H250" s="176"/>
      <c r="I250" s="176">
        <f t="shared" si="33"/>
        <v>0</v>
      </c>
      <c r="J250" s="175">
        <f t="shared" si="34"/>
        <v>0.44</v>
      </c>
      <c r="K250" s="180">
        <f t="shared" si="35"/>
        <v>0</v>
      </c>
      <c r="L250" s="180">
        <f t="shared" si="36"/>
        <v>0</v>
      </c>
      <c r="M250" s="180"/>
      <c r="N250" s="180">
        <v>0.22</v>
      </c>
      <c r="O250" s="180"/>
      <c r="P250" s="183">
        <v>2.162E-5</v>
      </c>
      <c r="Q250" s="183"/>
      <c r="R250" s="183">
        <v>2.162E-5</v>
      </c>
      <c r="S250" s="180">
        <f t="shared" si="37"/>
        <v>0</v>
      </c>
      <c r="T250" s="180"/>
      <c r="U250" s="180"/>
      <c r="V250" s="199">
        <f>ROUND(G250*(X250),3)</f>
        <v>4.0000000000000001E-3</v>
      </c>
      <c r="W250" s="53"/>
      <c r="X250">
        <v>2E-3</v>
      </c>
      <c r="Z250">
        <v>0</v>
      </c>
    </row>
    <row r="251" spans="1:26" ht="25.05" customHeight="1" x14ac:dyDescent="0.3">
      <c r="A251" s="181"/>
      <c r="B251" s="214"/>
      <c r="C251" s="182" t="s">
        <v>335</v>
      </c>
      <c r="D251" s="317" t="s">
        <v>336</v>
      </c>
      <c r="E251" s="317"/>
      <c r="F251" s="175" t="s">
        <v>123</v>
      </c>
      <c r="G251" s="177">
        <v>4</v>
      </c>
      <c r="H251" s="176"/>
      <c r="I251" s="176">
        <f t="shared" si="33"/>
        <v>0</v>
      </c>
      <c r="J251" s="175">
        <f t="shared" si="34"/>
        <v>13.52</v>
      </c>
      <c r="K251" s="180">
        <f t="shared" si="35"/>
        <v>0</v>
      </c>
      <c r="L251" s="180">
        <f t="shared" si="36"/>
        <v>0</v>
      </c>
      <c r="M251" s="180"/>
      <c r="N251" s="180">
        <v>3.38</v>
      </c>
      <c r="O251" s="180"/>
      <c r="P251" s="183"/>
      <c r="Q251" s="183"/>
      <c r="R251" s="183"/>
      <c r="S251" s="180">
        <f t="shared" si="37"/>
        <v>0</v>
      </c>
      <c r="T251" s="180"/>
      <c r="U251" s="180"/>
      <c r="V251" s="199"/>
      <c r="W251" s="53"/>
      <c r="Z251">
        <v>0</v>
      </c>
    </row>
    <row r="252" spans="1:26" ht="25.05" customHeight="1" x14ac:dyDescent="0.3">
      <c r="A252" s="181"/>
      <c r="B252" s="214"/>
      <c r="C252" s="182" t="s">
        <v>337</v>
      </c>
      <c r="D252" s="317" t="s">
        <v>338</v>
      </c>
      <c r="E252" s="317"/>
      <c r="F252" s="175" t="s">
        <v>123</v>
      </c>
      <c r="G252" s="177">
        <v>2</v>
      </c>
      <c r="H252" s="176"/>
      <c r="I252" s="176">
        <f t="shared" si="33"/>
        <v>0</v>
      </c>
      <c r="J252" s="175">
        <f t="shared" si="34"/>
        <v>0.12</v>
      </c>
      <c r="K252" s="180">
        <f t="shared" si="35"/>
        <v>0</v>
      </c>
      <c r="L252" s="180">
        <f t="shared" si="36"/>
        <v>0</v>
      </c>
      <c r="M252" s="180"/>
      <c r="N252" s="180">
        <v>0.06</v>
      </c>
      <c r="O252" s="180"/>
      <c r="P252" s="183">
        <v>1.172E-6</v>
      </c>
      <c r="Q252" s="183"/>
      <c r="R252" s="183">
        <v>1.172E-6</v>
      </c>
      <c r="S252" s="180">
        <f t="shared" si="37"/>
        <v>0</v>
      </c>
      <c r="T252" s="180"/>
      <c r="U252" s="180"/>
      <c r="V252" s="199"/>
      <c r="W252" s="53"/>
      <c r="Z252">
        <v>0</v>
      </c>
    </row>
    <row r="253" spans="1:26" ht="25.05" customHeight="1" x14ac:dyDescent="0.3">
      <c r="A253" s="181"/>
      <c r="B253" s="214"/>
      <c r="C253" s="182" t="s">
        <v>339</v>
      </c>
      <c r="D253" s="317" t="s">
        <v>340</v>
      </c>
      <c r="E253" s="317"/>
      <c r="F253" s="175" t="s">
        <v>188</v>
      </c>
      <c r="G253" s="177">
        <v>10</v>
      </c>
      <c r="H253" s="176"/>
      <c r="I253" s="176">
        <f t="shared" si="33"/>
        <v>0</v>
      </c>
      <c r="J253" s="175">
        <f t="shared" si="34"/>
        <v>3.9</v>
      </c>
      <c r="K253" s="180">
        <f t="shared" si="35"/>
        <v>0</v>
      </c>
      <c r="L253" s="180">
        <f t="shared" si="36"/>
        <v>0</v>
      </c>
      <c r="M253" s="180"/>
      <c r="N253" s="180">
        <v>0.39</v>
      </c>
      <c r="O253" s="180"/>
      <c r="P253" s="183">
        <v>3.0000000000000001E-3</v>
      </c>
      <c r="Q253" s="183"/>
      <c r="R253" s="183">
        <v>3.0000000000000001E-3</v>
      </c>
      <c r="S253" s="180">
        <f t="shared" si="37"/>
        <v>0.03</v>
      </c>
      <c r="T253" s="180"/>
      <c r="U253" s="180"/>
      <c r="V253" s="199"/>
      <c r="W253" s="53"/>
      <c r="Z253">
        <v>0</v>
      </c>
    </row>
    <row r="254" spans="1:26" x14ac:dyDescent="0.3">
      <c r="A254" s="10"/>
      <c r="B254" s="213"/>
      <c r="C254" s="174">
        <v>733</v>
      </c>
      <c r="D254" s="314" t="s">
        <v>73</v>
      </c>
      <c r="E254" s="314"/>
      <c r="F254" s="10"/>
      <c r="G254" s="173"/>
      <c r="H254" s="140"/>
      <c r="I254" s="142">
        <f>ROUND((SUM(I245:I253))/1,2)</f>
        <v>0</v>
      </c>
      <c r="J254" s="10"/>
      <c r="K254" s="10"/>
      <c r="L254" s="10">
        <f>ROUND((SUM(L245:L253))/1,2)</f>
        <v>0</v>
      </c>
      <c r="M254" s="10">
        <f>ROUND((SUM(M245:M253))/1,2)</f>
        <v>0</v>
      </c>
      <c r="N254" s="10"/>
      <c r="O254" s="10"/>
      <c r="P254" s="10"/>
      <c r="Q254" s="10"/>
      <c r="R254" s="10"/>
      <c r="S254" s="10">
        <f>ROUND((SUM(S245:S253))/1,2)</f>
        <v>0.1</v>
      </c>
      <c r="T254" s="10"/>
      <c r="U254" s="10"/>
      <c r="V254" s="201">
        <f>ROUND((SUM(V245:V253))/1,2)</f>
        <v>0.01</v>
      </c>
      <c r="W254" s="218"/>
      <c r="X254" s="139"/>
      <c r="Y254" s="139"/>
      <c r="Z254" s="139"/>
    </row>
    <row r="255" spans="1:26" x14ac:dyDescent="0.3">
      <c r="A255" s="1"/>
      <c r="B255" s="209"/>
      <c r="C255" s="1"/>
      <c r="D255" s="1"/>
      <c r="E255" s="1"/>
      <c r="F255" s="1"/>
      <c r="G255" s="167"/>
      <c r="H255" s="133"/>
      <c r="I255" s="133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202"/>
      <c r="W255" s="53"/>
    </row>
    <row r="256" spans="1:26" x14ac:dyDescent="0.3">
      <c r="A256" s="10"/>
      <c r="B256" s="213"/>
      <c r="C256" s="174">
        <v>734</v>
      </c>
      <c r="D256" s="314" t="s">
        <v>74</v>
      </c>
      <c r="E256" s="314"/>
      <c r="F256" s="10"/>
      <c r="G256" s="173"/>
      <c r="H256" s="140"/>
      <c r="I256" s="14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98"/>
      <c r="W256" s="218"/>
      <c r="X256" s="139"/>
      <c r="Y256" s="139"/>
      <c r="Z256" s="139"/>
    </row>
    <row r="257" spans="1:26" ht="25.05" customHeight="1" x14ac:dyDescent="0.3">
      <c r="A257" s="181"/>
      <c r="B257" s="214"/>
      <c r="C257" s="182" t="s">
        <v>341</v>
      </c>
      <c r="D257" s="317" t="s">
        <v>342</v>
      </c>
      <c r="E257" s="317"/>
      <c r="F257" s="175" t="s">
        <v>123</v>
      </c>
      <c r="G257" s="177">
        <v>2</v>
      </c>
      <c r="H257" s="176"/>
      <c r="I257" s="176">
        <f t="shared" ref="I257:I264" si="38">ROUND(G257*(H257),2)</f>
        <v>0</v>
      </c>
      <c r="J257" s="175">
        <f t="shared" ref="J257:J264" si="39">ROUND(G257*(N257),2)</f>
        <v>4.6399999999999997</v>
      </c>
      <c r="K257" s="180">
        <f t="shared" ref="K257:K264" si="40">ROUND(G257*(O257),2)</f>
        <v>0</v>
      </c>
      <c r="L257" s="180">
        <f>ROUND(G257*(H257),2)</f>
        <v>0</v>
      </c>
      <c r="M257" s="180"/>
      <c r="N257" s="180">
        <v>2.3199999999999998</v>
      </c>
      <c r="O257" s="180"/>
      <c r="P257" s="183">
        <v>9.2159999999999999E-5</v>
      </c>
      <c r="Q257" s="183"/>
      <c r="R257" s="183">
        <v>9.2159999999999999E-5</v>
      </c>
      <c r="S257" s="180">
        <f t="shared" ref="S257:S264" si="41">ROUND(G257*(P257),3)</f>
        <v>0</v>
      </c>
      <c r="T257" s="180"/>
      <c r="U257" s="180"/>
      <c r="V257" s="199"/>
      <c r="W257" s="53"/>
      <c r="Z257">
        <v>0</v>
      </c>
    </row>
    <row r="258" spans="1:26" ht="25.05" customHeight="1" x14ac:dyDescent="0.3">
      <c r="A258" s="181"/>
      <c r="B258" s="214"/>
      <c r="C258" s="182" t="s">
        <v>343</v>
      </c>
      <c r="D258" s="317" t="s">
        <v>344</v>
      </c>
      <c r="E258" s="317"/>
      <c r="F258" s="175" t="s">
        <v>188</v>
      </c>
      <c r="G258" s="177">
        <v>4</v>
      </c>
      <c r="H258" s="176"/>
      <c r="I258" s="176">
        <f t="shared" si="38"/>
        <v>0</v>
      </c>
      <c r="J258" s="175">
        <f t="shared" si="39"/>
        <v>17.36</v>
      </c>
      <c r="K258" s="180">
        <f t="shared" si="40"/>
        <v>0</v>
      </c>
      <c r="L258" s="180">
        <f>ROUND(G258*(H258),2)</f>
        <v>0</v>
      </c>
      <c r="M258" s="180"/>
      <c r="N258" s="180">
        <v>4.34</v>
      </c>
      <c r="O258" s="180"/>
      <c r="P258" s="183"/>
      <c r="Q258" s="183"/>
      <c r="R258" s="183"/>
      <c r="S258" s="180">
        <f t="shared" si="41"/>
        <v>0</v>
      </c>
      <c r="T258" s="180"/>
      <c r="U258" s="180"/>
      <c r="V258" s="199"/>
      <c r="W258" s="53"/>
      <c r="Z258">
        <v>0</v>
      </c>
    </row>
    <row r="259" spans="1:26" ht="25.05" customHeight="1" x14ac:dyDescent="0.3">
      <c r="A259" s="181"/>
      <c r="B259" s="214"/>
      <c r="C259" s="182" t="s">
        <v>345</v>
      </c>
      <c r="D259" s="317" t="s">
        <v>346</v>
      </c>
      <c r="E259" s="317"/>
      <c r="F259" s="175" t="s">
        <v>123</v>
      </c>
      <c r="G259" s="177">
        <v>4</v>
      </c>
      <c r="H259" s="176"/>
      <c r="I259" s="176">
        <f t="shared" si="38"/>
        <v>0</v>
      </c>
      <c r="J259" s="175">
        <f t="shared" si="39"/>
        <v>9.9600000000000009</v>
      </c>
      <c r="K259" s="180">
        <f t="shared" si="40"/>
        <v>0</v>
      </c>
      <c r="L259" s="180">
        <f>ROUND(G259*(H259),2)</f>
        <v>0</v>
      </c>
      <c r="M259" s="180"/>
      <c r="N259" s="180">
        <v>2.4900000000000002</v>
      </c>
      <c r="O259" s="180"/>
      <c r="P259" s="183">
        <v>3.0000000000000001E-5</v>
      </c>
      <c r="Q259" s="183"/>
      <c r="R259" s="183">
        <v>3.0000000000000001E-5</v>
      </c>
      <c r="S259" s="180">
        <f t="shared" si="41"/>
        <v>0</v>
      </c>
      <c r="T259" s="180"/>
      <c r="U259" s="180"/>
      <c r="V259" s="199"/>
      <c r="W259" s="53"/>
      <c r="Z259">
        <v>0</v>
      </c>
    </row>
    <row r="260" spans="1:26" ht="25.05" customHeight="1" x14ac:dyDescent="0.3">
      <c r="A260" s="181"/>
      <c r="B260" s="214"/>
      <c r="C260" s="182" t="s">
        <v>347</v>
      </c>
      <c r="D260" s="317" t="s">
        <v>348</v>
      </c>
      <c r="E260" s="317"/>
      <c r="F260" s="175" t="s">
        <v>191</v>
      </c>
      <c r="G260" s="177">
        <v>1E-3</v>
      </c>
      <c r="H260" s="176"/>
      <c r="I260" s="176">
        <f t="shared" si="38"/>
        <v>0</v>
      </c>
      <c r="J260" s="175">
        <f t="shared" si="39"/>
        <v>0.03</v>
      </c>
      <c r="K260" s="180">
        <f t="shared" si="40"/>
        <v>0</v>
      </c>
      <c r="L260" s="180">
        <f>ROUND(G260*(H260),2)</f>
        <v>0</v>
      </c>
      <c r="M260" s="180"/>
      <c r="N260" s="180">
        <v>30.64</v>
      </c>
      <c r="O260" s="180"/>
      <c r="P260" s="183"/>
      <c r="Q260" s="183"/>
      <c r="R260" s="183"/>
      <c r="S260" s="180">
        <f t="shared" si="41"/>
        <v>0</v>
      </c>
      <c r="T260" s="180"/>
      <c r="U260" s="180"/>
      <c r="V260" s="199"/>
      <c r="W260" s="53"/>
      <c r="Z260">
        <v>0</v>
      </c>
    </row>
    <row r="261" spans="1:26" ht="25.05" customHeight="1" x14ac:dyDescent="0.3">
      <c r="A261" s="181"/>
      <c r="B261" s="215"/>
      <c r="C261" s="190" t="s">
        <v>349</v>
      </c>
      <c r="D261" s="313" t="s">
        <v>350</v>
      </c>
      <c r="E261" s="313"/>
      <c r="F261" s="184" t="s">
        <v>351</v>
      </c>
      <c r="G261" s="186">
        <v>2</v>
      </c>
      <c r="H261" s="185"/>
      <c r="I261" s="185">
        <f t="shared" si="38"/>
        <v>0</v>
      </c>
      <c r="J261" s="184">
        <f t="shared" si="39"/>
        <v>40.659999999999997</v>
      </c>
      <c r="K261" s="189">
        <f t="shared" si="40"/>
        <v>0</v>
      </c>
      <c r="L261" s="189"/>
      <c r="M261" s="189">
        <f>ROUND(G261*(H261),2)</f>
        <v>0</v>
      </c>
      <c r="N261" s="189">
        <v>20.329999999999998</v>
      </c>
      <c r="O261" s="189"/>
      <c r="P261" s="191"/>
      <c r="Q261" s="191"/>
      <c r="R261" s="191"/>
      <c r="S261" s="189">
        <f t="shared" si="41"/>
        <v>0</v>
      </c>
      <c r="T261" s="189"/>
      <c r="U261" s="189"/>
      <c r="V261" s="200"/>
      <c r="W261" s="53"/>
      <c r="Z261">
        <v>0</v>
      </c>
    </row>
    <row r="262" spans="1:26" ht="25.05" customHeight="1" x14ac:dyDescent="0.3">
      <c r="A262" s="181"/>
      <c r="B262" s="215"/>
      <c r="C262" s="190" t="s">
        <v>352</v>
      </c>
      <c r="D262" s="313" t="s">
        <v>353</v>
      </c>
      <c r="E262" s="313"/>
      <c r="F262" s="184" t="s">
        <v>351</v>
      </c>
      <c r="G262" s="186">
        <v>2</v>
      </c>
      <c r="H262" s="185"/>
      <c r="I262" s="185">
        <f t="shared" si="38"/>
        <v>0</v>
      </c>
      <c r="J262" s="184">
        <f t="shared" si="39"/>
        <v>41.96</v>
      </c>
      <c r="K262" s="189">
        <f t="shared" si="40"/>
        <v>0</v>
      </c>
      <c r="L262" s="189"/>
      <c r="M262" s="189">
        <f>ROUND(G262*(H262),2)</f>
        <v>0</v>
      </c>
      <c r="N262" s="189">
        <v>20.98</v>
      </c>
      <c r="O262" s="189"/>
      <c r="P262" s="191"/>
      <c r="Q262" s="191"/>
      <c r="R262" s="191"/>
      <c r="S262" s="189">
        <f t="shared" si="41"/>
        <v>0</v>
      </c>
      <c r="T262" s="189"/>
      <c r="U262" s="189"/>
      <c r="V262" s="200"/>
      <c r="W262" s="53"/>
      <c r="Z262">
        <v>0</v>
      </c>
    </row>
    <row r="263" spans="1:26" ht="25.05" customHeight="1" x14ac:dyDescent="0.3">
      <c r="A263" s="181"/>
      <c r="B263" s="214"/>
      <c r="C263" s="182" t="s">
        <v>354</v>
      </c>
      <c r="D263" s="317" t="s">
        <v>355</v>
      </c>
      <c r="E263" s="317"/>
      <c r="F263" s="175" t="s">
        <v>275</v>
      </c>
      <c r="G263" s="177">
        <v>2</v>
      </c>
      <c r="H263" s="176"/>
      <c r="I263" s="176">
        <f t="shared" si="38"/>
        <v>0</v>
      </c>
      <c r="J263" s="175">
        <f t="shared" si="39"/>
        <v>2.72</v>
      </c>
      <c r="K263" s="180">
        <f t="shared" si="40"/>
        <v>0</v>
      </c>
      <c r="L263" s="180">
        <f>ROUND(G263*(H263),2)</f>
        <v>0</v>
      </c>
      <c r="M263" s="180"/>
      <c r="N263" s="180">
        <v>1.3599999999999999</v>
      </c>
      <c r="O263" s="180"/>
      <c r="P263" s="183"/>
      <c r="Q263" s="183"/>
      <c r="R263" s="183"/>
      <c r="S263" s="180">
        <f t="shared" si="41"/>
        <v>0</v>
      </c>
      <c r="T263" s="180"/>
      <c r="U263" s="180"/>
      <c r="V263" s="199"/>
      <c r="W263" s="53"/>
      <c r="Z263">
        <v>0</v>
      </c>
    </row>
    <row r="264" spans="1:26" ht="25.05" customHeight="1" x14ac:dyDescent="0.3">
      <c r="A264" s="181"/>
      <c r="B264" s="215"/>
      <c r="C264" s="190" t="s">
        <v>356</v>
      </c>
      <c r="D264" s="313" t="s">
        <v>357</v>
      </c>
      <c r="E264" s="313"/>
      <c r="F264" s="184" t="s">
        <v>123</v>
      </c>
      <c r="G264" s="186">
        <v>2</v>
      </c>
      <c r="H264" s="185"/>
      <c r="I264" s="185">
        <f t="shared" si="38"/>
        <v>0</v>
      </c>
      <c r="J264" s="184">
        <f t="shared" si="39"/>
        <v>15.52</v>
      </c>
      <c r="K264" s="189">
        <f t="shared" si="40"/>
        <v>0</v>
      </c>
      <c r="L264" s="189"/>
      <c r="M264" s="189">
        <f>ROUND(G264*(H264),2)</f>
        <v>0</v>
      </c>
      <c r="N264" s="189">
        <v>7.76</v>
      </c>
      <c r="O264" s="189"/>
      <c r="P264" s="191">
        <v>4.4000000000000002E-4</v>
      </c>
      <c r="Q264" s="191"/>
      <c r="R264" s="191">
        <v>4.4000000000000002E-4</v>
      </c>
      <c r="S264" s="189">
        <f t="shared" si="41"/>
        <v>1E-3</v>
      </c>
      <c r="T264" s="189"/>
      <c r="U264" s="189"/>
      <c r="V264" s="200"/>
      <c r="W264" s="53"/>
      <c r="Z264">
        <v>0</v>
      </c>
    </row>
    <row r="265" spans="1:26" x14ac:dyDescent="0.3">
      <c r="A265" s="10"/>
      <c r="B265" s="213"/>
      <c r="C265" s="174">
        <v>734</v>
      </c>
      <c r="D265" s="314" t="s">
        <v>74</v>
      </c>
      <c r="E265" s="314"/>
      <c r="F265" s="10"/>
      <c r="G265" s="173"/>
      <c r="H265" s="140"/>
      <c r="I265" s="142">
        <f>ROUND((SUM(I256:I264))/1,2)</f>
        <v>0</v>
      </c>
      <c r="J265" s="10"/>
      <c r="K265" s="10"/>
      <c r="L265" s="10">
        <f>ROUND((SUM(L256:L264))/1,2)</f>
        <v>0</v>
      </c>
      <c r="M265" s="10">
        <f>ROUND((SUM(M256:M264))/1,2)</f>
        <v>0</v>
      </c>
      <c r="N265" s="10"/>
      <c r="O265" s="10"/>
      <c r="P265" s="10"/>
      <c r="Q265" s="10"/>
      <c r="R265" s="10"/>
      <c r="S265" s="10">
        <f>ROUND((SUM(S256:S264))/1,2)</f>
        <v>0</v>
      </c>
      <c r="T265" s="10"/>
      <c r="U265" s="10"/>
      <c r="V265" s="201">
        <f>ROUND((SUM(V256:V264))/1,2)</f>
        <v>0</v>
      </c>
      <c r="W265" s="218"/>
      <c r="X265" s="139"/>
      <c r="Y265" s="139"/>
      <c r="Z265" s="139"/>
    </row>
    <row r="266" spans="1:26" x14ac:dyDescent="0.3">
      <c r="A266" s="1"/>
      <c r="B266" s="209"/>
      <c r="C266" s="1"/>
      <c r="D266" s="1"/>
      <c r="E266" s="1"/>
      <c r="F266" s="1"/>
      <c r="G266" s="167"/>
      <c r="H266" s="133"/>
      <c r="I266" s="133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202"/>
      <c r="W266" s="53"/>
    </row>
    <row r="267" spans="1:26" x14ac:dyDescent="0.3">
      <c r="A267" s="10"/>
      <c r="B267" s="213"/>
      <c r="C267" s="174">
        <v>735</v>
      </c>
      <c r="D267" s="314" t="s">
        <v>75</v>
      </c>
      <c r="E267" s="314"/>
      <c r="F267" s="10"/>
      <c r="G267" s="173"/>
      <c r="H267" s="140"/>
      <c r="I267" s="14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98"/>
      <c r="W267" s="218"/>
      <c r="X267" s="139"/>
      <c r="Y267" s="139"/>
      <c r="Z267" s="139"/>
    </row>
    <row r="268" spans="1:26" ht="25.05" customHeight="1" x14ac:dyDescent="0.3">
      <c r="A268" s="181"/>
      <c r="B268" s="215"/>
      <c r="C268" s="190" t="s">
        <v>358</v>
      </c>
      <c r="D268" s="313" t="s">
        <v>359</v>
      </c>
      <c r="E268" s="313"/>
      <c r="F268" s="184" t="s">
        <v>351</v>
      </c>
      <c r="G268" s="186">
        <v>2</v>
      </c>
      <c r="H268" s="185"/>
      <c r="I268" s="185">
        <f t="shared" ref="I268:I274" si="42">ROUND(G268*(H268),2)</f>
        <v>0</v>
      </c>
      <c r="J268" s="184">
        <f t="shared" ref="J268:J274" si="43">ROUND(G268*(N268),2)</f>
        <v>648.9</v>
      </c>
      <c r="K268" s="189">
        <f t="shared" ref="K268:K274" si="44">ROUND(G268*(O268),2)</f>
        <v>0</v>
      </c>
      <c r="L268" s="189"/>
      <c r="M268" s="189">
        <f>ROUND(G268*(H268),2)</f>
        <v>0</v>
      </c>
      <c r="N268" s="189">
        <v>324.45</v>
      </c>
      <c r="O268" s="189"/>
      <c r="P268" s="191"/>
      <c r="Q268" s="191"/>
      <c r="R268" s="191"/>
      <c r="S268" s="189">
        <f t="shared" ref="S268:S274" si="45">ROUND(G268*(P268),3)</f>
        <v>0</v>
      </c>
      <c r="T268" s="189"/>
      <c r="U268" s="189"/>
      <c r="V268" s="200"/>
      <c r="W268" s="53"/>
      <c r="Z268">
        <v>0</v>
      </c>
    </row>
    <row r="269" spans="1:26" ht="25.05" customHeight="1" x14ac:dyDescent="0.3">
      <c r="A269" s="181"/>
      <c r="B269" s="214"/>
      <c r="C269" s="182" t="s">
        <v>360</v>
      </c>
      <c r="D269" s="317" t="s">
        <v>361</v>
      </c>
      <c r="E269" s="317"/>
      <c r="F269" s="175" t="s">
        <v>191</v>
      </c>
      <c r="G269" s="177">
        <v>0.01</v>
      </c>
      <c r="H269" s="176"/>
      <c r="I269" s="176">
        <f t="shared" si="42"/>
        <v>0</v>
      </c>
      <c r="J269" s="175">
        <f t="shared" si="43"/>
        <v>0.33</v>
      </c>
      <c r="K269" s="180">
        <f t="shared" si="44"/>
        <v>0</v>
      </c>
      <c r="L269" s="180">
        <f t="shared" ref="L269:L274" si="46">ROUND(G269*(H269),2)</f>
        <v>0</v>
      </c>
      <c r="M269" s="180"/>
      <c r="N269" s="180">
        <v>33.08</v>
      </c>
      <c r="O269" s="180"/>
      <c r="P269" s="183"/>
      <c r="Q269" s="183"/>
      <c r="R269" s="183"/>
      <c r="S269" s="180">
        <f t="shared" si="45"/>
        <v>0</v>
      </c>
      <c r="T269" s="180"/>
      <c r="U269" s="180"/>
      <c r="V269" s="199"/>
      <c r="W269" s="53"/>
      <c r="Z269">
        <v>0</v>
      </c>
    </row>
    <row r="270" spans="1:26" ht="25.05" customHeight="1" x14ac:dyDescent="0.3">
      <c r="A270" s="181"/>
      <c r="B270" s="214"/>
      <c r="C270" s="182" t="s">
        <v>362</v>
      </c>
      <c r="D270" s="317" t="s">
        <v>363</v>
      </c>
      <c r="E270" s="317"/>
      <c r="F270" s="175" t="s">
        <v>123</v>
      </c>
      <c r="G270" s="177">
        <v>2</v>
      </c>
      <c r="H270" s="176"/>
      <c r="I270" s="176">
        <f t="shared" si="42"/>
        <v>0</v>
      </c>
      <c r="J270" s="175">
        <f t="shared" si="43"/>
        <v>26</v>
      </c>
      <c r="K270" s="180">
        <f t="shared" si="44"/>
        <v>0</v>
      </c>
      <c r="L270" s="180">
        <f t="shared" si="46"/>
        <v>0</v>
      </c>
      <c r="M270" s="180"/>
      <c r="N270" s="180">
        <v>13</v>
      </c>
      <c r="O270" s="180"/>
      <c r="P270" s="183"/>
      <c r="Q270" s="183"/>
      <c r="R270" s="183"/>
      <c r="S270" s="180">
        <f t="shared" si="45"/>
        <v>0</v>
      </c>
      <c r="T270" s="180"/>
      <c r="U270" s="180"/>
      <c r="V270" s="199"/>
      <c r="W270" s="53"/>
      <c r="Z270">
        <v>0</v>
      </c>
    </row>
    <row r="271" spans="1:26" ht="25.05" customHeight="1" x14ac:dyDescent="0.3">
      <c r="A271" s="181"/>
      <c r="B271" s="214"/>
      <c r="C271" s="182" t="s">
        <v>364</v>
      </c>
      <c r="D271" s="317" t="s">
        <v>365</v>
      </c>
      <c r="E271" s="317"/>
      <c r="F271" s="175" t="s">
        <v>123</v>
      </c>
      <c r="G271" s="177">
        <v>2</v>
      </c>
      <c r="H271" s="176"/>
      <c r="I271" s="176">
        <f t="shared" si="42"/>
        <v>0</v>
      </c>
      <c r="J271" s="175">
        <f t="shared" si="43"/>
        <v>3.36</v>
      </c>
      <c r="K271" s="180">
        <f t="shared" si="44"/>
        <v>0</v>
      </c>
      <c r="L271" s="180">
        <f t="shared" si="46"/>
        <v>0</v>
      </c>
      <c r="M271" s="180"/>
      <c r="N271" s="180">
        <v>1.6800000000000002</v>
      </c>
      <c r="O271" s="180"/>
      <c r="P271" s="183">
        <v>5.0000000000000002E-5</v>
      </c>
      <c r="Q271" s="183"/>
      <c r="R271" s="183">
        <v>5.0000000000000002E-5</v>
      </c>
      <c r="S271" s="180">
        <f t="shared" si="45"/>
        <v>0</v>
      </c>
      <c r="T271" s="180"/>
      <c r="U271" s="180"/>
      <c r="V271" s="199"/>
      <c r="W271" s="53"/>
      <c r="Z271">
        <v>0</v>
      </c>
    </row>
    <row r="272" spans="1:26" ht="25.05" customHeight="1" x14ac:dyDescent="0.3">
      <c r="A272" s="181"/>
      <c r="B272" s="214"/>
      <c r="C272" s="182" t="s">
        <v>366</v>
      </c>
      <c r="D272" s="317" t="s">
        <v>367</v>
      </c>
      <c r="E272" s="317"/>
      <c r="F272" s="175" t="s">
        <v>191</v>
      </c>
      <c r="G272" s="177">
        <v>7.8E-2</v>
      </c>
      <c r="H272" s="176"/>
      <c r="I272" s="176">
        <f t="shared" si="42"/>
        <v>0</v>
      </c>
      <c r="J272" s="175">
        <f t="shared" si="43"/>
        <v>2.83</v>
      </c>
      <c r="K272" s="180">
        <f t="shared" si="44"/>
        <v>0</v>
      </c>
      <c r="L272" s="180">
        <f t="shared" si="46"/>
        <v>0</v>
      </c>
      <c r="M272" s="180"/>
      <c r="N272" s="180">
        <v>36.270000000000003</v>
      </c>
      <c r="O272" s="180"/>
      <c r="P272" s="183"/>
      <c r="Q272" s="183"/>
      <c r="R272" s="183"/>
      <c r="S272" s="180">
        <f t="shared" si="45"/>
        <v>0</v>
      </c>
      <c r="T272" s="180"/>
      <c r="U272" s="180"/>
      <c r="V272" s="199"/>
      <c r="W272" s="53"/>
      <c r="Z272">
        <v>0</v>
      </c>
    </row>
    <row r="273" spans="1:26" ht="25.05" customHeight="1" x14ac:dyDescent="0.3">
      <c r="A273" s="181"/>
      <c r="B273" s="214"/>
      <c r="C273" s="182" t="s">
        <v>368</v>
      </c>
      <c r="D273" s="317" t="s">
        <v>369</v>
      </c>
      <c r="E273" s="317"/>
      <c r="F273" s="175" t="s">
        <v>123</v>
      </c>
      <c r="G273" s="177">
        <v>2</v>
      </c>
      <c r="H273" s="176"/>
      <c r="I273" s="176">
        <f t="shared" si="42"/>
        <v>0</v>
      </c>
      <c r="J273" s="175">
        <f t="shared" si="43"/>
        <v>7.66</v>
      </c>
      <c r="K273" s="180">
        <f t="shared" si="44"/>
        <v>0</v>
      </c>
      <c r="L273" s="180">
        <f t="shared" si="46"/>
        <v>0</v>
      </c>
      <c r="M273" s="180"/>
      <c r="N273" s="180">
        <v>3.83</v>
      </c>
      <c r="O273" s="180"/>
      <c r="P273" s="183"/>
      <c r="Q273" s="183"/>
      <c r="R273" s="183"/>
      <c r="S273" s="180">
        <f t="shared" si="45"/>
        <v>0</v>
      </c>
      <c r="T273" s="180"/>
      <c r="U273" s="180"/>
      <c r="V273" s="199"/>
      <c r="W273" s="53"/>
      <c r="Z273">
        <v>0</v>
      </c>
    </row>
    <row r="274" spans="1:26" ht="25.05" customHeight="1" x14ac:dyDescent="0.3">
      <c r="A274" s="181"/>
      <c r="B274" s="214"/>
      <c r="C274" s="182" t="s">
        <v>370</v>
      </c>
      <c r="D274" s="317" t="s">
        <v>371</v>
      </c>
      <c r="E274" s="317"/>
      <c r="F274" s="175" t="s">
        <v>123</v>
      </c>
      <c r="G274" s="177">
        <v>2</v>
      </c>
      <c r="H274" s="176"/>
      <c r="I274" s="176">
        <f t="shared" si="42"/>
        <v>0</v>
      </c>
      <c r="J274" s="175">
        <f t="shared" si="43"/>
        <v>12.88</v>
      </c>
      <c r="K274" s="180">
        <f t="shared" si="44"/>
        <v>0</v>
      </c>
      <c r="L274" s="180">
        <f t="shared" si="46"/>
        <v>0</v>
      </c>
      <c r="M274" s="180"/>
      <c r="N274" s="180">
        <v>6.44</v>
      </c>
      <c r="O274" s="180"/>
      <c r="P274" s="183"/>
      <c r="Q274" s="183"/>
      <c r="R274" s="183"/>
      <c r="S274" s="180">
        <f t="shared" si="45"/>
        <v>0</v>
      </c>
      <c r="T274" s="180"/>
      <c r="U274" s="180"/>
      <c r="V274" s="199"/>
      <c r="W274" s="53"/>
      <c r="Z274">
        <v>0</v>
      </c>
    </row>
    <row r="275" spans="1:26" x14ac:dyDescent="0.3">
      <c r="A275" s="10"/>
      <c r="B275" s="213"/>
      <c r="C275" s="174">
        <v>735</v>
      </c>
      <c r="D275" s="314" t="s">
        <v>75</v>
      </c>
      <c r="E275" s="314"/>
      <c r="F275" s="10"/>
      <c r="G275" s="173"/>
      <c r="H275" s="140"/>
      <c r="I275" s="142">
        <f>ROUND((SUM(I267:I274))/1,2)</f>
        <v>0</v>
      </c>
      <c r="J275" s="10"/>
      <c r="K275" s="10"/>
      <c r="L275" s="10">
        <f>ROUND((SUM(L267:L274))/1,2)</f>
        <v>0</v>
      </c>
      <c r="M275" s="10">
        <f>ROUND((SUM(M267:M274))/1,2)</f>
        <v>0</v>
      </c>
      <c r="N275" s="10"/>
      <c r="O275" s="10"/>
      <c r="P275" s="10"/>
      <c r="Q275" s="10"/>
      <c r="R275" s="10"/>
      <c r="S275" s="10">
        <f>ROUND((SUM(S267:S274))/1,2)</f>
        <v>0</v>
      </c>
      <c r="T275" s="10"/>
      <c r="U275" s="10"/>
      <c r="V275" s="201">
        <f>ROUND((SUM(V267:V274))/1,2)</f>
        <v>0</v>
      </c>
      <c r="W275" s="218"/>
      <c r="X275" s="139"/>
      <c r="Y275" s="139"/>
      <c r="Z275" s="139"/>
    </row>
    <row r="276" spans="1:26" x14ac:dyDescent="0.3">
      <c r="A276" s="1"/>
      <c r="B276" s="209"/>
      <c r="C276" s="1"/>
      <c r="D276" s="1"/>
      <c r="E276" s="1"/>
      <c r="F276" s="1"/>
      <c r="G276" s="167"/>
      <c r="H276" s="133"/>
      <c r="I276" s="133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202"/>
      <c r="W276" s="53"/>
    </row>
    <row r="277" spans="1:26" x14ac:dyDescent="0.3">
      <c r="A277" s="10"/>
      <c r="B277" s="213"/>
      <c r="C277" s="174">
        <v>763</v>
      </c>
      <c r="D277" s="314" t="s">
        <v>76</v>
      </c>
      <c r="E277" s="314"/>
      <c r="F277" s="10"/>
      <c r="G277" s="173"/>
      <c r="H277" s="140"/>
      <c r="I277" s="14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98"/>
      <c r="W277" s="218"/>
      <c r="X277" s="139"/>
      <c r="Y277" s="139"/>
      <c r="Z277" s="139"/>
    </row>
    <row r="278" spans="1:26" ht="25.05" customHeight="1" x14ac:dyDescent="0.3">
      <c r="A278" s="181"/>
      <c r="B278" s="214"/>
      <c r="C278" s="182" t="s">
        <v>372</v>
      </c>
      <c r="D278" s="317" t="s">
        <v>373</v>
      </c>
      <c r="E278" s="317"/>
      <c r="F278" s="175" t="s">
        <v>191</v>
      </c>
      <c r="G278" s="177">
        <v>0.80500000000000005</v>
      </c>
      <c r="H278" s="176"/>
      <c r="I278" s="176">
        <f>ROUND(G278*(H278),2)</f>
        <v>0</v>
      </c>
      <c r="J278" s="175">
        <f>ROUND(G278*(N278),2)</f>
        <v>33.54</v>
      </c>
      <c r="K278" s="180">
        <f>ROUND(G278*(O278),2)</f>
        <v>0</v>
      </c>
      <c r="L278" s="180">
        <f>ROUND(G278*(H278),2)</f>
        <v>0</v>
      </c>
      <c r="M278" s="180"/>
      <c r="N278" s="180">
        <v>41.67</v>
      </c>
      <c r="O278" s="180"/>
      <c r="P278" s="183"/>
      <c r="Q278" s="183"/>
      <c r="R278" s="183"/>
      <c r="S278" s="180">
        <f>ROUND(G278*(P278),3)</f>
        <v>0</v>
      </c>
      <c r="T278" s="180"/>
      <c r="U278" s="180"/>
      <c r="V278" s="199"/>
      <c r="W278" s="53"/>
      <c r="Z278">
        <v>0</v>
      </c>
    </row>
    <row r="279" spans="1:26" ht="34.950000000000003" customHeight="1" x14ac:dyDescent="0.3">
      <c r="A279" s="181"/>
      <c r="B279" s="214"/>
      <c r="C279" s="182" t="s">
        <v>374</v>
      </c>
      <c r="D279" s="317" t="s">
        <v>375</v>
      </c>
      <c r="E279" s="317"/>
      <c r="F279" s="175" t="s">
        <v>128</v>
      </c>
      <c r="G279" s="177">
        <v>56.78</v>
      </c>
      <c r="H279" s="176"/>
      <c r="I279" s="176">
        <f>ROUND(G279*(H279),2)</f>
        <v>0</v>
      </c>
      <c r="J279" s="175">
        <f>ROUND(G279*(N279),2)</f>
        <v>1582.46</v>
      </c>
      <c r="K279" s="180">
        <f>ROUND(G279*(O279),2)</f>
        <v>0</v>
      </c>
      <c r="L279" s="180">
        <f>ROUND(G279*(H279),2)</f>
        <v>0</v>
      </c>
      <c r="M279" s="180"/>
      <c r="N279" s="180">
        <v>27.87</v>
      </c>
      <c r="O279" s="180"/>
      <c r="P279" s="183">
        <v>1.418E-2</v>
      </c>
      <c r="Q279" s="183"/>
      <c r="R279" s="183">
        <v>1.418E-2</v>
      </c>
      <c r="S279" s="180">
        <f>ROUND(G279*(P279),3)</f>
        <v>0.80500000000000005</v>
      </c>
      <c r="T279" s="180"/>
      <c r="U279" s="180"/>
      <c r="V279" s="199"/>
      <c r="W279" s="53"/>
      <c r="Z279">
        <v>0</v>
      </c>
    </row>
    <row r="280" spans="1:26" x14ac:dyDescent="0.3">
      <c r="A280" s="10"/>
      <c r="B280" s="213"/>
      <c r="C280" s="174">
        <v>763</v>
      </c>
      <c r="D280" s="314" t="s">
        <v>76</v>
      </c>
      <c r="E280" s="314"/>
      <c r="F280" s="10"/>
      <c r="G280" s="173"/>
      <c r="H280" s="140"/>
      <c r="I280" s="142">
        <f>ROUND((SUM(I277:I279))/1,2)</f>
        <v>0</v>
      </c>
      <c r="J280" s="10"/>
      <c r="K280" s="10"/>
      <c r="L280" s="10">
        <f>ROUND((SUM(L277:L279))/1,2)</f>
        <v>0</v>
      </c>
      <c r="M280" s="10">
        <f>ROUND((SUM(M277:M279))/1,2)</f>
        <v>0</v>
      </c>
      <c r="N280" s="10"/>
      <c r="O280" s="10"/>
      <c r="P280" s="10"/>
      <c r="Q280" s="10"/>
      <c r="R280" s="10"/>
      <c r="S280" s="10">
        <f>ROUND((SUM(S277:S279))/1,2)</f>
        <v>0.81</v>
      </c>
      <c r="T280" s="10"/>
      <c r="U280" s="10"/>
      <c r="V280" s="201">
        <f>ROUND((SUM(V277:V279))/1,2)</f>
        <v>0</v>
      </c>
      <c r="W280" s="218"/>
      <c r="X280" s="139"/>
      <c r="Y280" s="139"/>
      <c r="Z280" s="139"/>
    </row>
    <row r="281" spans="1:26" x14ac:dyDescent="0.3">
      <c r="A281" s="1"/>
      <c r="B281" s="209"/>
      <c r="C281" s="1"/>
      <c r="D281" s="1"/>
      <c r="E281" s="1"/>
      <c r="F281" s="1"/>
      <c r="G281" s="167"/>
      <c r="H281" s="133"/>
      <c r="I281" s="133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202"/>
      <c r="W281" s="53"/>
    </row>
    <row r="282" spans="1:26" x14ac:dyDescent="0.3">
      <c r="A282" s="10"/>
      <c r="B282" s="213"/>
      <c r="C282" s="174">
        <v>766</v>
      </c>
      <c r="D282" s="314" t="s">
        <v>77</v>
      </c>
      <c r="E282" s="314"/>
      <c r="F282" s="10"/>
      <c r="G282" s="173"/>
      <c r="H282" s="140"/>
      <c r="I282" s="14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98"/>
      <c r="W282" s="218"/>
      <c r="X282" s="139"/>
      <c r="Y282" s="139"/>
      <c r="Z282" s="139"/>
    </row>
    <row r="283" spans="1:26" ht="25.05" customHeight="1" x14ac:dyDescent="0.3">
      <c r="A283" s="181"/>
      <c r="B283" s="215"/>
      <c r="C283" s="190" t="s">
        <v>376</v>
      </c>
      <c r="D283" s="313" t="s">
        <v>377</v>
      </c>
      <c r="E283" s="313"/>
      <c r="F283" s="184" t="s">
        <v>123</v>
      </c>
      <c r="G283" s="186">
        <v>2</v>
      </c>
      <c r="H283" s="185"/>
      <c r="I283" s="185">
        <f t="shared" ref="I283:I288" si="47">ROUND(G283*(H283),2)</f>
        <v>0</v>
      </c>
      <c r="J283" s="184">
        <f t="shared" ref="J283:J288" si="48">ROUND(G283*(N283),2)</f>
        <v>257.5</v>
      </c>
      <c r="K283" s="189">
        <f t="shared" ref="K283:K288" si="49">ROUND(G283*(O283),2)</f>
        <v>0</v>
      </c>
      <c r="L283" s="189"/>
      <c r="M283" s="189">
        <f>ROUND(G283*(H283),2)</f>
        <v>0</v>
      </c>
      <c r="N283" s="189">
        <v>128.75</v>
      </c>
      <c r="O283" s="189"/>
      <c r="P283" s="191">
        <v>1.7999999999999999E-2</v>
      </c>
      <c r="Q283" s="191"/>
      <c r="R283" s="191">
        <v>1.7999999999999999E-2</v>
      </c>
      <c r="S283" s="189">
        <f t="shared" ref="S283:S288" si="50">ROUND(G283*(P283),3)</f>
        <v>3.5999999999999997E-2</v>
      </c>
      <c r="T283" s="189"/>
      <c r="U283" s="189"/>
      <c r="V283" s="200"/>
      <c r="W283" s="53"/>
      <c r="Z283">
        <v>0</v>
      </c>
    </row>
    <row r="284" spans="1:26" ht="34.950000000000003" customHeight="1" x14ac:dyDescent="0.3">
      <c r="A284" s="181"/>
      <c r="B284" s="215"/>
      <c r="C284" s="190" t="s">
        <v>378</v>
      </c>
      <c r="D284" s="313" t="s">
        <v>379</v>
      </c>
      <c r="E284" s="313"/>
      <c r="F284" s="184" t="s">
        <v>123</v>
      </c>
      <c r="G284" s="186">
        <v>4</v>
      </c>
      <c r="H284" s="185"/>
      <c r="I284" s="185">
        <f t="shared" si="47"/>
        <v>0</v>
      </c>
      <c r="J284" s="184">
        <f t="shared" si="48"/>
        <v>1648</v>
      </c>
      <c r="K284" s="189">
        <f t="shared" si="49"/>
        <v>0</v>
      </c>
      <c r="L284" s="189"/>
      <c r="M284" s="189">
        <f>ROUND(G284*(H284),2)</f>
        <v>0</v>
      </c>
      <c r="N284" s="189">
        <v>412</v>
      </c>
      <c r="O284" s="189"/>
      <c r="P284" s="191">
        <v>1.7999999999999999E-2</v>
      </c>
      <c r="Q284" s="191"/>
      <c r="R284" s="191">
        <v>1.7999999999999999E-2</v>
      </c>
      <c r="S284" s="189">
        <f t="shared" si="50"/>
        <v>7.1999999999999995E-2</v>
      </c>
      <c r="T284" s="189"/>
      <c r="U284" s="189"/>
      <c r="V284" s="200"/>
      <c r="W284" s="53"/>
      <c r="Z284">
        <v>0</v>
      </c>
    </row>
    <row r="285" spans="1:26" ht="25.05" customHeight="1" x14ac:dyDescent="0.3">
      <c r="A285" s="181"/>
      <c r="B285" s="214"/>
      <c r="C285" s="182" t="s">
        <v>380</v>
      </c>
      <c r="D285" s="317" t="s">
        <v>381</v>
      </c>
      <c r="E285" s="317"/>
      <c r="F285" s="175" t="s">
        <v>123</v>
      </c>
      <c r="G285" s="177">
        <v>4</v>
      </c>
      <c r="H285" s="176"/>
      <c r="I285" s="176">
        <f t="shared" si="47"/>
        <v>0</v>
      </c>
      <c r="J285" s="175">
        <f t="shared" si="48"/>
        <v>34.4</v>
      </c>
      <c r="K285" s="180">
        <f t="shared" si="49"/>
        <v>0</v>
      </c>
      <c r="L285" s="180">
        <f>ROUND(G285*(H285),2)</f>
        <v>0</v>
      </c>
      <c r="M285" s="180"/>
      <c r="N285" s="180">
        <v>8.6</v>
      </c>
      <c r="O285" s="180"/>
      <c r="P285" s="183"/>
      <c r="Q285" s="183"/>
      <c r="R285" s="183"/>
      <c r="S285" s="180">
        <f t="shared" si="50"/>
        <v>0</v>
      </c>
      <c r="T285" s="180"/>
      <c r="U285" s="180"/>
      <c r="V285" s="199"/>
      <c r="W285" s="53"/>
      <c r="Z285">
        <v>0</v>
      </c>
    </row>
    <row r="286" spans="1:26" ht="25.05" customHeight="1" x14ac:dyDescent="0.3">
      <c r="A286" s="181"/>
      <c r="B286" s="214"/>
      <c r="C286" s="182" t="s">
        <v>382</v>
      </c>
      <c r="D286" s="317" t="s">
        <v>383</v>
      </c>
      <c r="E286" s="317"/>
      <c r="F286" s="175" t="s">
        <v>191</v>
      </c>
      <c r="G286" s="177">
        <v>0.126</v>
      </c>
      <c r="H286" s="176"/>
      <c r="I286" s="176">
        <f t="shared" si="47"/>
        <v>0</v>
      </c>
      <c r="J286" s="175">
        <f t="shared" si="48"/>
        <v>3.14</v>
      </c>
      <c r="K286" s="180">
        <f t="shared" si="49"/>
        <v>0</v>
      </c>
      <c r="L286" s="180">
        <f>ROUND(G286*(H286),2)</f>
        <v>0</v>
      </c>
      <c r="M286" s="180"/>
      <c r="N286" s="180">
        <v>24.91</v>
      </c>
      <c r="O286" s="180"/>
      <c r="P286" s="183"/>
      <c r="Q286" s="183"/>
      <c r="R286" s="183"/>
      <c r="S286" s="180">
        <f t="shared" si="50"/>
        <v>0</v>
      </c>
      <c r="T286" s="180"/>
      <c r="U286" s="180"/>
      <c r="V286" s="199"/>
      <c r="W286" s="53"/>
      <c r="Z286">
        <v>0</v>
      </c>
    </row>
    <row r="287" spans="1:26" ht="25.05" customHeight="1" x14ac:dyDescent="0.3">
      <c r="A287" s="181"/>
      <c r="B287" s="214"/>
      <c r="C287" s="182" t="s">
        <v>384</v>
      </c>
      <c r="D287" s="317" t="s">
        <v>385</v>
      </c>
      <c r="E287" s="317"/>
      <c r="F287" s="175" t="s">
        <v>123</v>
      </c>
      <c r="G287" s="177">
        <v>3</v>
      </c>
      <c r="H287" s="176"/>
      <c r="I287" s="176">
        <f t="shared" si="47"/>
        <v>0</v>
      </c>
      <c r="J287" s="175">
        <f t="shared" si="48"/>
        <v>21.93</v>
      </c>
      <c r="K287" s="180">
        <f t="shared" si="49"/>
        <v>0</v>
      </c>
      <c r="L287" s="180">
        <f>ROUND(G287*(H287),2)</f>
        <v>0</v>
      </c>
      <c r="M287" s="180"/>
      <c r="N287" s="180">
        <v>7.31</v>
      </c>
      <c r="O287" s="180"/>
      <c r="P287" s="183"/>
      <c r="Q287" s="183"/>
      <c r="R287" s="183"/>
      <c r="S287" s="180">
        <f t="shared" si="50"/>
        <v>0</v>
      </c>
      <c r="T287" s="180"/>
      <c r="U287" s="180"/>
      <c r="V287" s="199"/>
      <c r="W287" s="53"/>
      <c r="Z287">
        <v>0</v>
      </c>
    </row>
    <row r="288" spans="1:26" ht="25.05" customHeight="1" x14ac:dyDescent="0.3">
      <c r="A288" s="181"/>
      <c r="B288" s="215"/>
      <c r="C288" s="190" t="s">
        <v>386</v>
      </c>
      <c r="D288" s="313" t="s">
        <v>387</v>
      </c>
      <c r="E288" s="313"/>
      <c r="F288" s="184" t="s">
        <v>123</v>
      </c>
      <c r="G288" s="186">
        <v>1</v>
      </c>
      <c r="H288" s="185"/>
      <c r="I288" s="185">
        <f t="shared" si="47"/>
        <v>0</v>
      </c>
      <c r="J288" s="184">
        <f t="shared" si="48"/>
        <v>113.3</v>
      </c>
      <c r="K288" s="189">
        <f t="shared" si="49"/>
        <v>0</v>
      </c>
      <c r="L288" s="189"/>
      <c r="M288" s="189">
        <f>ROUND(G288*(H288),2)</f>
        <v>0</v>
      </c>
      <c r="N288" s="189">
        <v>113.3</v>
      </c>
      <c r="O288" s="189"/>
      <c r="P288" s="191">
        <v>1.7999999999999999E-2</v>
      </c>
      <c r="Q288" s="191"/>
      <c r="R288" s="191">
        <v>1.7999999999999999E-2</v>
      </c>
      <c r="S288" s="189">
        <f t="shared" si="50"/>
        <v>1.7999999999999999E-2</v>
      </c>
      <c r="T288" s="189"/>
      <c r="U288" s="189"/>
      <c r="V288" s="200"/>
      <c r="W288" s="53"/>
      <c r="Z288">
        <v>0</v>
      </c>
    </row>
    <row r="289" spans="1:26" x14ac:dyDescent="0.3">
      <c r="A289" s="10"/>
      <c r="B289" s="213"/>
      <c r="C289" s="174">
        <v>766</v>
      </c>
      <c r="D289" s="314" t="s">
        <v>77</v>
      </c>
      <c r="E289" s="314"/>
      <c r="F289" s="10"/>
      <c r="G289" s="173"/>
      <c r="H289" s="140"/>
      <c r="I289" s="142">
        <f>ROUND((SUM(I282:I288))/1,2)</f>
        <v>0</v>
      </c>
      <c r="J289" s="10"/>
      <c r="K289" s="10"/>
      <c r="L289" s="10">
        <f>ROUND((SUM(L282:L288))/1,2)</f>
        <v>0</v>
      </c>
      <c r="M289" s="10">
        <f>ROUND((SUM(M282:M288))/1,2)</f>
        <v>0</v>
      </c>
      <c r="N289" s="10"/>
      <c r="O289" s="10"/>
      <c r="P289" s="10"/>
      <c r="Q289" s="10"/>
      <c r="R289" s="10"/>
      <c r="S289" s="10">
        <f>ROUND((SUM(S282:S288))/1,2)</f>
        <v>0.13</v>
      </c>
      <c r="T289" s="10"/>
      <c r="U289" s="10"/>
      <c r="V289" s="201">
        <f>ROUND((SUM(V282:V288))/1,2)</f>
        <v>0</v>
      </c>
      <c r="W289" s="218"/>
      <c r="X289" s="139"/>
      <c r="Y289" s="139"/>
      <c r="Z289" s="139"/>
    </row>
    <row r="290" spans="1:26" x14ac:dyDescent="0.3">
      <c r="A290" s="1"/>
      <c r="B290" s="209"/>
      <c r="C290" s="1"/>
      <c r="D290" s="1"/>
      <c r="E290" s="1"/>
      <c r="F290" s="1"/>
      <c r="G290" s="167"/>
      <c r="H290" s="133"/>
      <c r="I290" s="133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202"/>
      <c r="W290" s="53"/>
    </row>
    <row r="291" spans="1:26" x14ac:dyDescent="0.3">
      <c r="A291" s="10"/>
      <c r="B291" s="213"/>
      <c r="C291" s="174">
        <v>767</v>
      </c>
      <c r="D291" s="314" t="s">
        <v>78</v>
      </c>
      <c r="E291" s="314"/>
      <c r="F291" s="10"/>
      <c r="G291" s="173"/>
      <c r="H291" s="140"/>
      <c r="I291" s="14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98"/>
      <c r="W291" s="218"/>
      <c r="X291" s="139"/>
      <c r="Y291" s="139"/>
      <c r="Z291" s="139"/>
    </row>
    <row r="292" spans="1:26" ht="25.05" customHeight="1" x14ac:dyDescent="0.3">
      <c r="A292" s="181"/>
      <c r="B292" s="214"/>
      <c r="C292" s="182" t="s">
        <v>388</v>
      </c>
      <c r="D292" s="317" t="s">
        <v>389</v>
      </c>
      <c r="E292" s="317"/>
      <c r="F292" s="193">
        <v>1</v>
      </c>
      <c r="G292" s="177">
        <v>0.01</v>
      </c>
      <c r="H292" s="176"/>
      <c r="I292" s="176">
        <f>ROUND(G292*(H292),2)</f>
        <v>0</v>
      </c>
      <c r="J292" s="175">
        <f>ROUND(G292*(N292),2)</f>
        <v>0.91</v>
      </c>
      <c r="K292" s="180">
        <f>ROUND(G292*(O292),2)</f>
        <v>0</v>
      </c>
      <c r="L292" s="180">
        <f>ROUND(G292*(H292),2)</f>
        <v>0</v>
      </c>
      <c r="M292" s="180"/>
      <c r="N292" s="180">
        <v>91.46</v>
      </c>
      <c r="O292" s="180"/>
      <c r="P292" s="183"/>
      <c r="Q292" s="183"/>
      <c r="R292" s="183"/>
      <c r="S292" s="180">
        <f>ROUND(G292*(P292),3)</f>
        <v>0</v>
      </c>
      <c r="T292" s="180"/>
      <c r="U292" s="180"/>
      <c r="V292" s="199"/>
      <c r="W292" s="53"/>
      <c r="Z292">
        <v>0</v>
      </c>
    </row>
    <row r="293" spans="1:26" ht="25.05" customHeight="1" x14ac:dyDescent="0.3">
      <c r="A293" s="181"/>
      <c r="B293" s="214"/>
      <c r="C293" s="182" t="s">
        <v>390</v>
      </c>
      <c r="D293" s="317" t="s">
        <v>391</v>
      </c>
      <c r="E293" s="317"/>
      <c r="F293" s="175" t="s">
        <v>123</v>
      </c>
      <c r="G293" s="177">
        <v>5</v>
      </c>
      <c r="H293" s="176"/>
      <c r="I293" s="176">
        <f>ROUND(G293*(H293),2)</f>
        <v>0</v>
      </c>
      <c r="J293" s="175">
        <f>ROUND(G293*(N293),2)</f>
        <v>13.2</v>
      </c>
      <c r="K293" s="180">
        <f>ROUND(G293*(O293),2)</f>
        <v>0</v>
      </c>
      <c r="L293" s="180">
        <f>ROUND(G293*(H293),2)</f>
        <v>0</v>
      </c>
      <c r="M293" s="180"/>
      <c r="N293" s="180">
        <v>2.64</v>
      </c>
      <c r="O293" s="180"/>
      <c r="P293" s="183">
        <v>3.0000000000000001E-5</v>
      </c>
      <c r="Q293" s="183"/>
      <c r="R293" s="183">
        <v>3.0000000000000001E-5</v>
      </c>
      <c r="S293" s="180">
        <f>ROUND(G293*(P293),3)</f>
        <v>0</v>
      </c>
      <c r="T293" s="180"/>
      <c r="U293" s="180"/>
      <c r="V293" s="199"/>
      <c r="W293" s="53"/>
      <c r="Z293">
        <v>0</v>
      </c>
    </row>
    <row r="294" spans="1:26" ht="25.05" customHeight="1" x14ac:dyDescent="0.3">
      <c r="A294" s="181"/>
      <c r="B294" s="215"/>
      <c r="C294" s="190" t="s">
        <v>392</v>
      </c>
      <c r="D294" s="313" t="s">
        <v>393</v>
      </c>
      <c r="E294" s="313"/>
      <c r="F294" s="184" t="s">
        <v>284</v>
      </c>
      <c r="G294" s="186">
        <v>5</v>
      </c>
      <c r="H294" s="185"/>
      <c r="I294" s="185">
        <f>ROUND(G294*(H294),2)</f>
        <v>0</v>
      </c>
      <c r="J294" s="184">
        <f>ROUND(G294*(N294),2)</f>
        <v>78.3</v>
      </c>
      <c r="K294" s="189">
        <f>ROUND(G294*(O294),2)</f>
        <v>0</v>
      </c>
      <c r="L294" s="189"/>
      <c r="M294" s="189">
        <f>ROUND(G294*(H294),2)</f>
        <v>0</v>
      </c>
      <c r="N294" s="189">
        <v>15.66</v>
      </c>
      <c r="O294" s="189"/>
      <c r="P294" s="191"/>
      <c r="Q294" s="191"/>
      <c r="R294" s="191"/>
      <c r="S294" s="189">
        <f>ROUND(G294*(P294),3)</f>
        <v>0</v>
      </c>
      <c r="T294" s="189"/>
      <c r="U294" s="189"/>
      <c r="V294" s="200"/>
      <c r="W294" s="53"/>
      <c r="Z294">
        <v>0</v>
      </c>
    </row>
    <row r="295" spans="1:26" x14ac:dyDescent="0.3">
      <c r="A295" s="10"/>
      <c r="B295" s="213"/>
      <c r="C295" s="174">
        <v>767</v>
      </c>
      <c r="D295" s="314" t="s">
        <v>78</v>
      </c>
      <c r="E295" s="314"/>
      <c r="F295" s="10"/>
      <c r="G295" s="173"/>
      <c r="H295" s="140"/>
      <c r="I295" s="142">
        <f>ROUND((SUM(I291:I294))/1,2)</f>
        <v>0</v>
      </c>
      <c r="J295" s="10"/>
      <c r="K295" s="10"/>
      <c r="L295" s="10">
        <f>ROUND((SUM(L291:L294))/1,2)</f>
        <v>0</v>
      </c>
      <c r="M295" s="10">
        <f>ROUND((SUM(M291:M294))/1,2)</f>
        <v>0</v>
      </c>
      <c r="N295" s="10"/>
      <c r="O295" s="10"/>
      <c r="P295" s="10"/>
      <c r="Q295" s="10"/>
      <c r="R295" s="10"/>
      <c r="S295" s="10">
        <f>ROUND((SUM(S291:S294))/1,2)</f>
        <v>0</v>
      </c>
      <c r="T295" s="10"/>
      <c r="U295" s="10"/>
      <c r="V295" s="201">
        <f>ROUND((SUM(V291:V294))/1,2)</f>
        <v>0</v>
      </c>
      <c r="W295" s="218"/>
      <c r="X295" s="139"/>
      <c r="Y295" s="139"/>
      <c r="Z295" s="139"/>
    </row>
    <row r="296" spans="1:26" x14ac:dyDescent="0.3">
      <c r="A296" s="1"/>
      <c r="B296" s="209"/>
      <c r="C296" s="1"/>
      <c r="D296" s="1"/>
      <c r="E296" s="1"/>
      <c r="F296" s="1"/>
      <c r="G296" s="167"/>
      <c r="H296" s="133"/>
      <c r="I296" s="133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202"/>
      <c r="W296" s="53"/>
    </row>
    <row r="297" spans="1:26" x14ac:dyDescent="0.3">
      <c r="A297" s="10"/>
      <c r="B297" s="213"/>
      <c r="C297" s="174">
        <v>771</v>
      </c>
      <c r="D297" s="314" t="s">
        <v>79</v>
      </c>
      <c r="E297" s="314"/>
      <c r="F297" s="10"/>
      <c r="G297" s="173"/>
      <c r="H297" s="140"/>
      <c r="I297" s="14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98"/>
      <c r="W297" s="218"/>
      <c r="X297" s="139"/>
      <c r="Y297" s="139"/>
      <c r="Z297" s="139"/>
    </row>
    <row r="298" spans="1:26" ht="25.05" customHeight="1" x14ac:dyDescent="0.3">
      <c r="A298" s="181"/>
      <c r="B298" s="214"/>
      <c r="C298" s="182" t="s">
        <v>394</v>
      </c>
      <c r="D298" s="317" t="s">
        <v>395</v>
      </c>
      <c r="E298" s="317"/>
      <c r="F298" s="175" t="s">
        <v>128</v>
      </c>
      <c r="G298" s="177">
        <v>67.58</v>
      </c>
      <c r="H298" s="176"/>
      <c r="I298" s="176">
        <f>ROUND(G298*(H298),2)</f>
        <v>0</v>
      </c>
      <c r="J298" s="175">
        <f>ROUND(G298*(N298),2)</f>
        <v>1016.4</v>
      </c>
      <c r="K298" s="180">
        <f>ROUND(G298*(O298),2)</f>
        <v>0</v>
      </c>
      <c r="L298" s="180">
        <f>ROUND(G298*(H298),2)</f>
        <v>0</v>
      </c>
      <c r="M298" s="180"/>
      <c r="N298" s="180">
        <v>15.04</v>
      </c>
      <c r="O298" s="180"/>
      <c r="P298" s="183">
        <v>4.7200000000000002E-3</v>
      </c>
      <c r="Q298" s="183"/>
      <c r="R298" s="183">
        <v>4.7200000000000002E-3</v>
      </c>
      <c r="S298" s="180">
        <f>ROUND(G298*(P298),3)</f>
        <v>0.31900000000000001</v>
      </c>
      <c r="T298" s="180"/>
      <c r="U298" s="180"/>
      <c r="V298" s="199"/>
      <c r="W298" s="53"/>
      <c r="Z298">
        <v>0</v>
      </c>
    </row>
    <row r="299" spans="1:26" ht="25.05" customHeight="1" x14ac:dyDescent="0.3">
      <c r="A299" s="181"/>
      <c r="B299" s="215"/>
      <c r="C299" s="190" t="s">
        <v>396</v>
      </c>
      <c r="D299" s="313" t="s">
        <v>397</v>
      </c>
      <c r="E299" s="313"/>
      <c r="F299" s="184" t="s">
        <v>128</v>
      </c>
      <c r="G299" s="186">
        <v>73.338999999999999</v>
      </c>
      <c r="H299" s="185"/>
      <c r="I299" s="185">
        <f>ROUND(G299*(H299),2)</f>
        <v>0</v>
      </c>
      <c r="J299" s="184">
        <f>ROUND(G299*(N299),2)</f>
        <v>774.46</v>
      </c>
      <c r="K299" s="189">
        <f>ROUND(G299*(O299),2)</f>
        <v>0</v>
      </c>
      <c r="L299" s="189"/>
      <c r="M299" s="189">
        <f>ROUND(G299*(H299),2)</f>
        <v>0</v>
      </c>
      <c r="N299" s="189">
        <v>10.56</v>
      </c>
      <c r="O299" s="189"/>
      <c r="P299" s="191">
        <v>0.02</v>
      </c>
      <c r="Q299" s="191"/>
      <c r="R299" s="191">
        <v>0.02</v>
      </c>
      <c r="S299" s="189">
        <f>ROUND(G299*(P299),3)</f>
        <v>1.4670000000000001</v>
      </c>
      <c r="T299" s="189"/>
      <c r="U299" s="189"/>
      <c r="V299" s="200"/>
      <c r="W299" s="53"/>
      <c r="Z299">
        <v>0</v>
      </c>
    </row>
    <row r="300" spans="1:26" ht="25.05" customHeight="1" x14ac:dyDescent="0.3">
      <c r="A300" s="181"/>
      <c r="B300" s="214"/>
      <c r="C300" s="182" t="s">
        <v>398</v>
      </c>
      <c r="D300" s="317" t="s">
        <v>399</v>
      </c>
      <c r="E300" s="317"/>
      <c r="F300" s="175" t="s">
        <v>188</v>
      </c>
      <c r="G300" s="177">
        <v>43.21</v>
      </c>
      <c r="H300" s="176"/>
      <c r="I300" s="176">
        <f>ROUND(G300*(H300),2)</f>
        <v>0</v>
      </c>
      <c r="J300" s="175">
        <f>ROUND(G300*(N300),2)</f>
        <v>114.94</v>
      </c>
      <c r="K300" s="180">
        <f>ROUND(G300*(O300),2)</f>
        <v>0</v>
      </c>
      <c r="L300" s="180">
        <f>ROUND(G300*(H300),2)</f>
        <v>0</v>
      </c>
      <c r="M300" s="180"/>
      <c r="N300" s="180">
        <v>2.66</v>
      </c>
      <c r="O300" s="180"/>
      <c r="P300" s="183">
        <v>5.9999999999999995E-4</v>
      </c>
      <c r="Q300" s="183"/>
      <c r="R300" s="183">
        <v>5.9999999999999995E-4</v>
      </c>
      <c r="S300" s="180">
        <f>ROUND(G300*(P300),3)</f>
        <v>2.5999999999999999E-2</v>
      </c>
      <c r="T300" s="180"/>
      <c r="U300" s="180"/>
      <c r="V300" s="199"/>
      <c r="W300" s="53"/>
      <c r="Z300">
        <v>0</v>
      </c>
    </row>
    <row r="301" spans="1:26" ht="25.05" customHeight="1" x14ac:dyDescent="0.3">
      <c r="A301" s="181"/>
      <c r="B301" s="214"/>
      <c r="C301" s="182" t="s">
        <v>400</v>
      </c>
      <c r="D301" s="317" t="s">
        <v>401</v>
      </c>
      <c r="E301" s="317"/>
      <c r="F301" s="175" t="s">
        <v>191</v>
      </c>
      <c r="G301" s="177">
        <v>1.8120000000000001</v>
      </c>
      <c r="H301" s="176"/>
      <c r="I301" s="176">
        <f>ROUND(G301*(H301),2)</f>
        <v>0</v>
      </c>
      <c r="J301" s="175">
        <f>ROUND(G301*(N301),2)</f>
        <v>32.630000000000003</v>
      </c>
      <c r="K301" s="180">
        <f>ROUND(G301*(O301),2)</f>
        <v>0</v>
      </c>
      <c r="L301" s="180">
        <f>ROUND(G301*(H301),2)</f>
        <v>0</v>
      </c>
      <c r="M301" s="180"/>
      <c r="N301" s="180">
        <v>18.010000000000002</v>
      </c>
      <c r="O301" s="180"/>
      <c r="P301" s="183"/>
      <c r="Q301" s="183"/>
      <c r="R301" s="183"/>
      <c r="S301" s="180">
        <f>ROUND(G301*(P301),3)</f>
        <v>0</v>
      </c>
      <c r="T301" s="180"/>
      <c r="U301" s="180"/>
      <c r="V301" s="199"/>
      <c r="W301" s="53"/>
      <c r="Z301">
        <v>0</v>
      </c>
    </row>
    <row r="302" spans="1:26" x14ac:dyDescent="0.3">
      <c r="A302" s="10"/>
      <c r="B302" s="213"/>
      <c r="C302" s="174">
        <v>771</v>
      </c>
      <c r="D302" s="314" t="s">
        <v>79</v>
      </c>
      <c r="E302" s="314"/>
      <c r="F302" s="10"/>
      <c r="G302" s="173"/>
      <c r="H302" s="140"/>
      <c r="I302" s="142">
        <f>ROUND((SUM(I297:I301))/1,2)</f>
        <v>0</v>
      </c>
      <c r="J302" s="10"/>
      <c r="K302" s="10"/>
      <c r="L302" s="10">
        <f>ROUND((SUM(L297:L301))/1,2)</f>
        <v>0</v>
      </c>
      <c r="M302" s="10">
        <f>ROUND((SUM(M297:M301))/1,2)</f>
        <v>0</v>
      </c>
      <c r="N302" s="10"/>
      <c r="O302" s="10"/>
      <c r="P302" s="10"/>
      <c r="Q302" s="10"/>
      <c r="R302" s="10"/>
      <c r="S302" s="10">
        <f>ROUND((SUM(S297:S301))/1,2)</f>
        <v>1.81</v>
      </c>
      <c r="T302" s="10"/>
      <c r="U302" s="10"/>
      <c r="V302" s="201">
        <f>ROUND((SUM(V297:V301))/1,2)</f>
        <v>0</v>
      </c>
      <c r="W302" s="218"/>
      <c r="X302" s="139"/>
      <c r="Y302" s="139"/>
      <c r="Z302" s="139"/>
    </row>
    <row r="303" spans="1:26" x14ac:dyDescent="0.3">
      <c r="A303" s="1"/>
      <c r="B303" s="209"/>
      <c r="C303" s="1"/>
      <c r="D303" s="1"/>
      <c r="E303" s="1"/>
      <c r="F303" s="1"/>
      <c r="G303" s="167"/>
      <c r="H303" s="133"/>
      <c r="I303" s="133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202"/>
      <c r="W303" s="53"/>
    </row>
    <row r="304" spans="1:26" x14ac:dyDescent="0.3">
      <c r="A304" s="10"/>
      <c r="B304" s="213"/>
      <c r="C304" s="174">
        <v>781</v>
      </c>
      <c r="D304" s="314" t="s">
        <v>80</v>
      </c>
      <c r="E304" s="314"/>
      <c r="F304" s="10"/>
      <c r="G304" s="173"/>
      <c r="H304" s="140"/>
      <c r="I304" s="14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98"/>
      <c r="W304" s="218"/>
      <c r="X304" s="139"/>
      <c r="Y304" s="139"/>
      <c r="Z304" s="139"/>
    </row>
    <row r="305" spans="1:26" ht="25.05" customHeight="1" x14ac:dyDescent="0.3">
      <c r="A305" s="181"/>
      <c r="B305" s="214"/>
      <c r="C305" s="182" t="s">
        <v>402</v>
      </c>
      <c r="D305" s="317" t="s">
        <v>403</v>
      </c>
      <c r="E305" s="317"/>
      <c r="F305" s="175" t="s">
        <v>128</v>
      </c>
      <c r="G305" s="177">
        <v>40.621000000000002</v>
      </c>
      <c r="H305" s="176"/>
      <c r="I305" s="176">
        <f>ROUND(G305*(H305),2)</f>
        <v>0</v>
      </c>
      <c r="J305" s="175">
        <f>ROUND(G305*(N305),2)</f>
        <v>706.81</v>
      </c>
      <c r="K305" s="180">
        <f>ROUND(G305*(O305),2)</f>
        <v>0</v>
      </c>
      <c r="L305" s="180">
        <f>ROUND(G305*(H305),2)</f>
        <v>0</v>
      </c>
      <c r="M305" s="180"/>
      <c r="N305" s="180">
        <v>17.399999999999999</v>
      </c>
      <c r="O305" s="180"/>
      <c r="P305" s="183">
        <v>2.9458560000000002E-3</v>
      </c>
      <c r="Q305" s="183"/>
      <c r="R305" s="183">
        <v>2.9458560000000002E-3</v>
      </c>
      <c r="S305" s="180">
        <f>ROUND(G305*(P305),3)</f>
        <v>0.12</v>
      </c>
      <c r="T305" s="180"/>
      <c r="U305" s="180"/>
      <c r="V305" s="199"/>
      <c r="W305" s="53"/>
      <c r="Z305">
        <v>0</v>
      </c>
    </row>
    <row r="306" spans="1:26" ht="25.05" customHeight="1" x14ac:dyDescent="0.3">
      <c r="A306" s="181"/>
      <c r="B306" s="214"/>
      <c r="C306" s="182" t="s">
        <v>404</v>
      </c>
      <c r="D306" s="317" t="s">
        <v>405</v>
      </c>
      <c r="E306" s="317"/>
      <c r="F306" s="175" t="s">
        <v>191</v>
      </c>
      <c r="G306" s="177">
        <v>0.99</v>
      </c>
      <c r="H306" s="176"/>
      <c r="I306" s="176">
        <f>ROUND(G306*(H306),2)</f>
        <v>0</v>
      </c>
      <c r="J306" s="175">
        <f>ROUND(G306*(N306),2)</f>
        <v>17.829999999999998</v>
      </c>
      <c r="K306" s="180">
        <f>ROUND(G306*(O306),2)</f>
        <v>0</v>
      </c>
      <c r="L306" s="180">
        <f>ROUND(G306*(H306),2)</f>
        <v>0</v>
      </c>
      <c r="M306" s="180"/>
      <c r="N306" s="180">
        <v>18.010000000000002</v>
      </c>
      <c r="O306" s="180"/>
      <c r="P306" s="183"/>
      <c r="Q306" s="183"/>
      <c r="R306" s="183"/>
      <c r="S306" s="180">
        <f>ROUND(G306*(P306),3)</f>
        <v>0</v>
      </c>
      <c r="T306" s="180"/>
      <c r="U306" s="180"/>
      <c r="V306" s="199"/>
      <c r="W306" s="53"/>
      <c r="Z306">
        <v>0</v>
      </c>
    </row>
    <row r="307" spans="1:26" ht="25.05" customHeight="1" x14ac:dyDescent="0.3">
      <c r="A307" s="181"/>
      <c r="B307" s="215"/>
      <c r="C307" s="190" t="s">
        <v>406</v>
      </c>
      <c r="D307" s="313" t="s">
        <v>407</v>
      </c>
      <c r="E307" s="313"/>
      <c r="F307" s="184" t="s">
        <v>128</v>
      </c>
      <c r="G307" s="186">
        <v>41.433</v>
      </c>
      <c r="H307" s="185"/>
      <c r="I307" s="185">
        <f>ROUND(G307*(H307),2)</f>
        <v>0</v>
      </c>
      <c r="J307" s="184">
        <f>ROUND(G307*(N307),2)</f>
        <v>362.54</v>
      </c>
      <c r="K307" s="189">
        <f>ROUND(G307*(O307),2)</f>
        <v>0</v>
      </c>
      <c r="L307" s="189"/>
      <c r="M307" s="189">
        <f>ROUND(G307*(H307),2)</f>
        <v>0</v>
      </c>
      <c r="N307" s="189">
        <v>8.75</v>
      </c>
      <c r="O307" s="189"/>
      <c r="P307" s="191">
        <v>2.1000000000000001E-2</v>
      </c>
      <c r="Q307" s="191"/>
      <c r="R307" s="191">
        <v>2.1000000000000001E-2</v>
      </c>
      <c r="S307" s="189">
        <f>ROUND(G307*(P307),3)</f>
        <v>0.87</v>
      </c>
      <c r="T307" s="189"/>
      <c r="U307" s="189"/>
      <c r="V307" s="200"/>
      <c r="W307" s="53"/>
      <c r="Z307">
        <v>0</v>
      </c>
    </row>
    <row r="308" spans="1:26" x14ac:dyDescent="0.3">
      <c r="A308" s="10"/>
      <c r="B308" s="213"/>
      <c r="C308" s="174">
        <v>781</v>
      </c>
      <c r="D308" s="314" t="s">
        <v>80</v>
      </c>
      <c r="E308" s="314"/>
      <c r="F308" s="10"/>
      <c r="G308" s="173"/>
      <c r="H308" s="140"/>
      <c r="I308" s="142">
        <f>ROUND((SUM(I304:I307))/1,2)</f>
        <v>0</v>
      </c>
      <c r="J308" s="10"/>
      <c r="K308" s="10"/>
      <c r="L308" s="10">
        <f>ROUND((SUM(L304:L307))/1,2)</f>
        <v>0</v>
      </c>
      <c r="M308" s="10">
        <f>ROUND((SUM(M304:M307))/1,2)</f>
        <v>0</v>
      </c>
      <c r="N308" s="10"/>
      <c r="O308" s="10"/>
      <c r="P308" s="10"/>
      <c r="Q308" s="10"/>
      <c r="R308" s="10"/>
      <c r="S308" s="10">
        <f>ROUND((SUM(S304:S307))/1,2)</f>
        <v>0.99</v>
      </c>
      <c r="T308" s="10"/>
      <c r="U308" s="10"/>
      <c r="V308" s="201">
        <f>ROUND((SUM(V304:V307))/1,2)</f>
        <v>0</v>
      </c>
      <c r="W308" s="218"/>
      <c r="X308" s="139"/>
      <c r="Y308" s="139"/>
      <c r="Z308" s="139"/>
    </row>
    <row r="309" spans="1:26" x14ac:dyDescent="0.3">
      <c r="A309" s="1"/>
      <c r="B309" s="209"/>
      <c r="C309" s="1"/>
      <c r="D309" s="1"/>
      <c r="E309" s="1"/>
      <c r="F309" s="1"/>
      <c r="G309" s="167"/>
      <c r="H309" s="133"/>
      <c r="I309" s="133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202"/>
      <c r="W309" s="53"/>
    </row>
    <row r="310" spans="1:26" x14ac:dyDescent="0.3">
      <c r="A310" s="10"/>
      <c r="B310" s="213"/>
      <c r="C310" s="174">
        <v>783</v>
      </c>
      <c r="D310" s="314" t="s">
        <v>81</v>
      </c>
      <c r="E310" s="314"/>
      <c r="F310" s="10"/>
      <c r="G310" s="173"/>
      <c r="H310" s="140"/>
      <c r="I310" s="14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98"/>
      <c r="W310" s="218"/>
      <c r="X310" s="139"/>
      <c r="Y310" s="139"/>
      <c r="Z310" s="139"/>
    </row>
    <row r="311" spans="1:26" ht="25.05" customHeight="1" x14ac:dyDescent="0.3">
      <c r="A311" s="181"/>
      <c r="B311" s="214"/>
      <c r="C311" s="182" t="s">
        <v>408</v>
      </c>
      <c r="D311" s="317" t="s">
        <v>409</v>
      </c>
      <c r="E311" s="317"/>
      <c r="F311" s="175" t="s">
        <v>188</v>
      </c>
      <c r="G311" s="177">
        <v>40</v>
      </c>
      <c r="H311" s="176"/>
      <c r="I311" s="176">
        <f>ROUND(G311*(H311),2)</f>
        <v>0</v>
      </c>
      <c r="J311" s="175">
        <f>ROUND(G311*(N311),2)</f>
        <v>82.8</v>
      </c>
      <c r="K311" s="180">
        <f>ROUND(G311*(O311),2)</f>
        <v>0</v>
      </c>
      <c r="L311" s="180">
        <f>ROUND(G311*(H311),2)</f>
        <v>0</v>
      </c>
      <c r="M311" s="180"/>
      <c r="N311" s="180">
        <v>2.0699999999999998</v>
      </c>
      <c r="O311" s="180"/>
      <c r="P311" s="183">
        <v>1E-4</v>
      </c>
      <c r="Q311" s="183"/>
      <c r="R311" s="183">
        <v>1E-4</v>
      </c>
      <c r="S311" s="180">
        <f>ROUND(G311*(P311),3)</f>
        <v>4.0000000000000001E-3</v>
      </c>
      <c r="T311" s="180"/>
      <c r="U311" s="180"/>
      <c r="V311" s="199"/>
      <c r="W311" s="53"/>
      <c r="Z311">
        <v>0</v>
      </c>
    </row>
    <row r="312" spans="1:26" ht="25.05" customHeight="1" x14ac:dyDescent="0.3">
      <c r="A312" s="181"/>
      <c r="B312" s="214"/>
      <c r="C312" s="182" t="s">
        <v>410</v>
      </c>
      <c r="D312" s="317" t="s">
        <v>411</v>
      </c>
      <c r="E312" s="317"/>
      <c r="F312" s="175" t="s">
        <v>128</v>
      </c>
      <c r="G312" s="177">
        <v>8.5749999999999993</v>
      </c>
      <c r="H312" s="176"/>
      <c r="I312" s="176">
        <f>ROUND(G312*(H312),2)</f>
        <v>0</v>
      </c>
      <c r="J312" s="175">
        <f>ROUND(G312*(N312),2)</f>
        <v>44.16</v>
      </c>
      <c r="K312" s="180">
        <f>ROUND(G312*(O312),2)</f>
        <v>0</v>
      </c>
      <c r="L312" s="180">
        <f>ROUND(G312*(H312),2)</f>
        <v>0</v>
      </c>
      <c r="M312" s="180"/>
      <c r="N312" s="180">
        <v>5.15</v>
      </c>
      <c r="O312" s="180"/>
      <c r="P312" s="183">
        <v>3.4000000000000002E-4</v>
      </c>
      <c r="Q312" s="183"/>
      <c r="R312" s="183">
        <v>3.4000000000000002E-4</v>
      </c>
      <c r="S312" s="180">
        <f>ROUND(G312*(P312),3)</f>
        <v>3.0000000000000001E-3</v>
      </c>
      <c r="T312" s="180"/>
      <c r="U312" s="180"/>
      <c r="V312" s="199"/>
      <c r="W312" s="53"/>
      <c r="Z312">
        <v>0</v>
      </c>
    </row>
    <row r="313" spans="1:26" ht="25.05" customHeight="1" x14ac:dyDescent="0.3">
      <c r="A313" s="181"/>
      <c r="B313" s="214"/>
      <c r="C313" s="182" t="s">
        <v>412</v>
      </c>
      <c r="D313" s="317" t="s">
        <v>413</v>
      </c>
      <c r="E313" s="317"/>
      <c r="F313" s="175" t="s">
        <v>128</v>
      </c>
      <c r="G313" s="177">
        <v>21.672000000000001</v>
      </c>
      <c r="H313" s="176"/>
      <c r="I313" s="176">
        <f>ROUND(G313*(H313),2)</f>
        <v>0</v>
      </c>
      <c r="J313" s="175">
        <f>ROUND(G313*(N313),2)</f>
        <v>244.46</v>
      </c>
      <c r="K313" s="180">
        <f>ROUND(G313*(O313),2)</f>
        <v>0</v>
      </c>
      <c r="L313" s="180">
        <f>ROUND(G313*(H313),2)</f>
        <v>0</v>
      </c>
      <c r="M313" s="180"/>
      <c r="N313" s="180">
        <v>11.28</v>
      </c>
      <c r="O313" s="180"/>
      <c r="P313" s="183">
        <v>1.07E-3</v>
      </c>
      <c r="Q313" s="183"/>
      <c r="R313" s="183">
        <v>1.07E-3</v>
      </c>
      <c r="S313" s="180">
        <f>ROUND(G313*(P313),3)</f>
        <v>2.3E-2</v>
      </c>
      <c r="T313" s="180"/>
      <c r="U313" s="180"/>
      <c r="V313" s="199"/>
      <c r="W313" s="53"/>
      <c r="Z313">
        <v>0</v>
      </c>
    </row>
    <row r="314" spans="1:26" ht="34.950000000000003" customHeight="1" x14ac:dyDescent="0.3">
      <c r="A314" s="181"/>
      <c r="B314" s="214"/>
      <c r="C314" s="182" t="s">
        <v>414</v>
      </c>
      <c r="D314" s="317" t="s">
        <v>415</v>
      </c>
      <c r="E314" s="317"/>
      <c r="F314" s="175" t="s">
        <v>128</v>
      </c>
      <c r="G314" s="177">
        <v>56.78</v>
      </c>
      <c r="H314" s="176"/>
      <c r="I314" s="176">
        <f>ROUND(G314*(H314),2)</f>
        <v>0</v>
      </c>
      <c r="J314" s="175">
        <f>ROUND(G314*(N314),2)</f>
        <v>137.97999999999999</v>
      </c>
      <c r="K314" s="180">
        <f>ROUND(G314*(O314),2)</f>
        <v>0</v>
      </c>
      <c r="L314" s="180">
        <f>ROUND(G314*(H314),2)</f>
        <v>0</v>
      </c>
      <c r="M314" s="180"/>
      <c r="N314" s="180">
        <v>2.4300000000000002</v>
      </c>
      <c r="O314" s="180"/>
      <c r="P314" s="183">
        <v>5.4000000000000001E-4</v>
      </c>
      <c r="Q314" s="183"/>
      <c r="R314" s="183">
        <v>5.4000000000000001E-4</v>
      </c>
      <c r="S314" s="180">
        <f>ROUND(G314*(P314),3)</f>
        <v>3.1E-2</v>
      </c>
      <c r="T314" s="180"/>
      <c r="U314" s="180"/>
      <c r="V314" s="199"/>
      <c r="W314" s="53"/>
      <c r="Z314">
        <v>0</v>
      </c>
    </row>
    <row r="315" spans="1:26" x14ac:dyDescent="0.3">
      <c r="A315" s="10"/>
      <c r="B315" s="213"/>
      <c r="C315" s="174">
        <v>783</v>
      </c>
      <c r="D315" s="314" t="s">
        <v>81</v>
      </c>
      <c r="E315" s="314"/>
      <c r="F315" s="10"/>
      <c r="G315" s="173"/>
      <c r="H315" s="140"/>
      <c r="I315" s="142">
        <f>ROUND((SUM(I310:I314))/1,2)</f>
        <v>0</v>
      </c>
      <c r="J315" s="10"/>
      <c r="K315" s="10"/>
      <c r="L315" s="10">
        <f>ROUND((SUM(L310:L314))/1,2)</f>
        <v>0</v>
      </c>
      <c r="M315" s="10">
        <f>ROUND((SUM(M310:M314))/1,2)</f>
        <v>0</v>
      </c>
      <c r="N315" s="10"/>
      <c r="O315" s="10"/>
      <c r="P315" s="10"/>
      <c r="Q315" s="10"/>
      <c r="R315" s="10"/>
      <c r="S315" s="10">
        <f>ROUND((SUM(S310:S314))/1,2)</f>
        <v>0.06</v>
      </c>
      <c r="T315" s="10"/>
      <c r="U315" s="10"/>
      <c r="V315" s="201">
        <f>ROUND((SUM(V310:V314))/1,2)</f>
        <v>0</v>
      </c>
      <c r="W315" s="218"/>
      <c r="X315" s="139"/>
      <c r="Y315" s="139"/>
      <c r="Z315" s="139"/>
    </row>
    <row r="316" spans="1:26" x14ac:dyDescent="0.3">
      <c r="A316" s="1"/>
      <c r="B316" s="209"/>
      <c r="C316" s="1"/>
      <c r="D316" s="1"/>
      <c r="E316" s="1"/>
      <c r="F316" s="1"/>
      <c r="G316" s="167"/>
      <c r="H316" s="133"/>
      <c r="I316" s="133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202"/>
      <c r="W316" s="53"/>
    </row>
    <row r="317" spans="1:26" x14ac:dyDescent="0.3">
      <c r="A317" s="10"/>
      <c r="B317" s="213"/>
      <c r="C317" s="174">
        <v>784</v>
      </c>
      <c r="D317" s="314" t="s">
        <v>82</v>
      </c>
      <c r="E317" s="314"/>
      <c r="F317" s="10"/>
      <c r="G317" s="173"/>
      <c r="H317" s="140"/>
      <c r="I317" s="14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98"/>
      <c r="W317" s="218"/>
      <c r="X317" s="139"/>
      <c r="Y317" s="139"/>
      <c r="Z317" s="139"/>
    </row>
    <row r="318" spans="1:26" ht="25.05" customHeight="1" x14ac:dyDescent="0.3">
      <c r="A318" s="181"/>
      <c r="B318" s="214"/>
      <c r="C318" s="182" t="s">
        <v>416</v>
      </c>
      <c r="D318" s="317" t="s">
        <v>417</v>
      </c>
      <c r="E318" s="317"/>
      <c r="F318" s="175" t="s">
        <v>128</v>
      </c>
      <c r="G318" s="177">
        <v>82.313999999999993</v>
      </c>
      <c r="H318" s="176"/>
      <c r="I318" s="176">
        <f>ROUND(G318*(H318),2)</f>
        <v>0</v>
      </c>
      <c r="J318" s="175">
        <f>ROUND(G318*(N318),2)</f>
        <v>25.52</v>
      </c>
      <c r="K318" s="180">
        <f>ROUND(G318*(O318),2)</f>
        <v>0</v>
      </c>
      <c r="L318" s="180">
        <f>ROUND(G318*(H318),2)</f>
        <v>0</v>
      </c>
      <c r="M318" s="180"/>
      <c r="N318" s="180">
        <v>0.31</v>
      </c>
      <c r="O318" s="180"/>
      <c r="P318" s="183">
        <v>1E-4</v>
      </c>
      <c r="Q318" s="183"/>
      <c r="R318" s="183">
        <v>1E-4</v>
      </c>
      <c r="S318" s="180">
        <f>ROUND(G318*(P318),3)</f>
        <v>8.0000000000000002E-3</v>
      </c>
      <c r="T318" s="180"/>
      <c r="U318" s="180"/>
      <c r="V318" s="199"/>
      <c r="W318" s="53"/>
      <c r="Z318">
        <v>0</v>
      </c>
    </row>
    <row r="319" spans="1:26" ht="25.05" customHeight="1" x14ac:dyDescent="0.3">
      <c r="A319" s="181"/>
      <c r="B319" s="214"/>
      <c r="C319" s="182" t="s">
        <v>418</v>
      </c>
      <c r="D319" s="317" t="s">
        <v>419</v>
      </c>
      <c r="E319" s="317"/>
      <c r="F319" s="175" t="s">
        <v>128</v>
      </c>
      <c r="G319" s="177">
        <v>82.314999999999998</v>
      </c>
      <c r="H319" s="176"/>
      <c r="I319" s="176">
        <f>ROUND(G319*(H319),2)</f>
        <v>0</v>
      </c>
      <c r="J319" s="175">
        <f>ROUND(G319*(N319),2)</f>
        <v>92.19</v>
      </c>
      <c r="K319" s="180">
        <f>ROUND(G319*(O319),2)</f>
        <v>0</v>
      </c>
      <c r="L319" s="180">
        <f>ROUND(G319*(H319),2)</f>
        <v>0</v>
      </c>
      <c r="M319" s="180"/>
      <c r="N319" s="180">
        <v>1.1200000000000001</v>
      </c>
      <c r="O319" s="180"/>
      <c r="P319" s="183">
        <v>2.0000000000000001E-4</v>
      </c>
      <c r="Q319" s="183"/>
      <c r="R319" s="183">
        <v>2.0000000000000001E-4</v>
      </c>
      <c r="S319" s="180">
        <f>ROUND(G319*(P319),3)</f>
        <v>1.6E-2</v>
      </c>
      <c r="T319" s="180"/>
      <c r="U319" s="180"/>
      <c r="V319" s="199"/>
      <c r="W319" s="53"/>
      <c r="Z319">
        <v>0</v>
      </c>
    </row>
    <row r="320" spans="1:26" ht="34.950000000000003" customHeight="1" x14ac:dyDescent="0.3">
      <c r="A320" s="181"/>
      <c r="B320" s="214"/>
      <c r="C320" s="182" t="s">
        <v>420</v>
      </c>
      <c r="D320" s="317" t="s">
        <v>421</v>
      </c>
      <c r="E320" s="317"/>
      <c r="F320" s="175" t="s">
        <v>128</v>
      </c>
      <c r="G320" s="177">
        <v>151.80000000000001</v>
      </c>
      <c r="H320" s="176"/>
      <c r="I320" s="176">
        <f>ROUND(G320*(H320),2)</f>
        <v>0</v>
      </c>
      <c r="J320" s="175">
        <f>ROUND(G320*(N320),2)</f>
        <v>50.09</v>
      </c>
      <c r="K320" s="180">
        <f>ROUND(G320*(O320),2)</f>
        <v>0</v>
      </c>
      <c r="L320" s="180">
        <f>ROUND(G320*(H320),2)</f>
        <v>0</v>
      </c>
      <c r="M320" s="180"/>
      <c r="N320" s="180">
        <v>0.33</v>
      </c>
      <c r="O320" s="180"/>
      <c r="P320" s="183">
        <v>1.2E-4</v>
      </c>
      <c r="Q320" s="183"/>
      <c r="R320" s="183">
        <v>1.2E-4</v>
      </c>
      <c r="S320" s="180">
        <f>ROUND(G320*(P320),3)</f>
        <v>1.7999999999999999E-2</v>
      </c>
      <c r="T320" s="180"/>
      <c r="U320" s="180"/>
      <c r="V320" s="199"/>
      <c r="W320" s="53"/>
      <c r="Z320">
        <v>0</v>
      </c>
    </row>
    <row r="321" spans="1:26" ht="34.950000000000003" customHeight="1" x14ac:dyDescent="0.3">
      <c r="A321" s="181"/>
      <c r="B321" s="214"/>
      <c r="C321" s="182" t="s">
        <v>422</v>
      </c>
      <c r="D321" s="317" t="s">
        <v>423</v>
      </c>
      <c r="E321" s="317"/>
      <c r="F321" s="175" t="s">
        <v>128</v>
      </c>
      <c r="G321" s="177">
        <v>151.80000000000001</v>
      </c>
      <c r="H321" s="176"/>
      <c r="I321" s="176">
        <f>ROUND(G321*(H321),2)</f>
        <v>0</v>
      </c>
      <c r="J321" s="175">
        <f>ROUND(G321*(N321),2)</f>
        <v>179.12</v>
      </c>
      <c r="K321" s="180">
        <f>ROUND(G321*(O321),2)</f>
        <v>0</v>
      </c>
      <c r="L321" s="180">
        <f>ROUND(G321*(H321),2)</f>
        <v>0</v>
      </c>
      <c r="M321" s="180"/>
      <c r="N321" s="180">
        <v>1.18</v>
      </c>
      <c r="O321" s="180"/>
      <c r="P321" s="183">
        <v>2.5000000000000001E-4</v>
      </c>
      <c r="Q321" s="183"/>
      <c r="R321" s="183">
        <v>2.5000000000000001E-4</v>
      </c>
      <c r="S321" s="180">
        <f>ROUND(G321*(P321),3)</f>
        <v>3.7999999999999999E-2</v>
      </c>
      <c r="T321" s="180"/>
      <c r="U321" s="180"/>
      <c r="V321" s="199"/>
      <c r="W321" s="53"/>
      <c r="Z321">
        <v>0</v>
      </c>
    </row>
    <row r="322" spans="1:26" x14ac:dyDescent="0.3">
      <c r="A322" s="10"/>
      <c r="B322" s="213"/>
      <c r="C322" s="174">
        <v>784</v>
      </c>
      <c r="D322" s="314" t="s">
        <v>82</v>
      </c>
      <c r="E322" s="314"/>
      <c r="F322" s="10"/>
      <c r="G322" s="173"/>
      <c r="H322" s="140"/>
      <c r="I322" s="142">
        <f>ROUND((SUM(I317:I321))/1,2)</f>
        <v>0</v>
      </c>
      <c r="J322" s="10"/>
      <c r="K322" s="10"/>
      <c r="L322" s="10">
        <f>ROUND((SUM(L317:L321))/1,2)</f>
        <v>0</v>
      </c>
      <c r="M322" s="10">
        <f>ROUND((SUM(M317:M321))/1,2)</f>
        <v>0</v>
      </c>
      <c r="N322" s="10"/>
      <c r="O322" s="10"/>
      <c r="P322" s="10"/>
      <c r="Q322" s="10"/>
      <c r="R322" s="10"/>
      <c r="S322" s="10">
        <f>ROUND((SUM(S317:S321))/1,2)</f>
        <v>0.08</v>
      </c>
      <c r="T322" s="10"/>
      <c r="U322" s="10"/>
      <c r="V322" s="201">
        <f>ROUND((SUM(V317:V321))/1,2)</f>
        <v>0</v>
      </c>
      <c r="W322" s="218"/>
      <c r="X322" s="139"/>
      <c r="Y322" s="139"/>
      <c r="Z322" s="139"/>
    </row>
    <row r="323" spans="1:26" x14ac:dyDescent="0.3">
      <c r="A323" s="1"/>
      <c r="B323" s="209"/>
      <c r="C323" s="1"/>
      <c r="D323" s="1"/>
      <c r="E323" s="1"/>
      <c r="F323" s="1"/>
      <c r="G323" s="167"/>
      <c r="H323" s="133"/>
      <c r="I323" s="133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202"/>
      <c r="W323" s="53"/>
    </row>
    <row r="324" spans="1:26" x14ac:dyDescent="0.3">
      <c r="A324" s="10"/>
      <c r="B324" s="213"/>
      <c r="C324" s="10"/>
      <c r="D324" s="315" t="s">
        <v>67</v>
      </c>
      <c r="E324" s="315"/>
      <c r="F324" s="10"/>
      <c r="G324" s="173"/>
      <c r="H324" s="140"/>
      <c r="I324" s="142">
        <f>ROUND((SUM(I170:I323))/2,2)</f>
        <v>0</v>
      </c>
      <c r="J324" s="10"/>
      <c r="K324" s="10"/>
      <c r="L324" s="140">
        <f>ROUND((SUM(L170:L323))/2,2)</f>
        <v>0</v>
      </c>
      <c r="M324" s="140">
        <f>ROUND((SUM(M170:M323))/2,2)</f>
        <v>0</v>
      </c>
      <c r="N324" s="10"/>
      <c r="O324" s="10"/>
      <c r="P324" s="192"/>
      <c r="Q324" s="10"/>
      <c r="R324" s="10"/>
      <c r="S324" s="192">
        <f>ROUND((SUM(S170:S323))/2,2)</f>
        <v>4.4400000000000004</v>
      </c>
      <c r="T324" s="10"/>
      <c r="U324" s="10"/>
      <c r="V324" s="201">
        <f>ROUND((SUM(V170:V323))/2,2)</f>
        <v>0.08</v>
      </c>
      <c r="W324" s="53"/>
    </row>
    <row r="325" spans="1:26" x14ac:dyDescent="0.3">
      <c r="A325" s="1"/>
      <c r="B325" s="209"/>
      <c r="C325" s="1"/>
      <c r="D325" s="1"/>
      <c r="E325" s="1"/>
      <c r="F325" s="1"/>
      <c r="G325" s="167"/>
      <c r="H325" s="133"/>
      <c r="I325" s="133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202"/>
      <c r="W325" s="53"/>
    </row>
    <row r="326" spans="1:26" x14ac:dyDescent="0.3">
      <c r="A326" s="10"/>
      <c r="B326" s="213"/>
      <c r="C326" s="10"/>
      <c r="D326" s="315" t="s">
        <v>83</v>
      </c>
      <c r="E326" s="315"/>
      <c r="F326" s="10"/>
      <c r="G326" s="173"/>
      <c r="H326" s="140"/>
      <c r="I326" s="14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98"/>
      <c r="W326" s="218"/>
      <c r="X326" s="139"/>
      <c r="Y326" s="139"/>
      <c r="Z326" s="139"/>
    </row>
    <row r="327" spans="1:26" x14ac:dyDescent="0.3">
      <c r="A327" s="10"/>
      <c r="B327" s="213"/>
      <c r="C327" s="174">
        <v>921</v>
      </c>
      <c r="D327" s="314" t="s">
        <v>84</v>
      </c>
      <c r="E327" s="314"/>
      <c r="F327" s="10"/>
      <c r="G327" s="173"/>
      <c r="H327" s="140"/>
      <c r="I327" s="14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98"/>
      <c r="W327" s="218"/>
      <c r="X327" s="139"/>
      <c r="Y327" s="139"/>
      <c r="Z327" s="139"/>
    </row>
    <row r="328" spans="1:26" ht="25.05" customHeight="1" x14ac:dyDescent="0.3">
      <c r="A328" s="181"/>
      <c r="B328" s="214"/>
      <c r="C328" s="182" t="s">
        <v>424</v>
      </c>
      <c r="D328" s="317" t="s">
        <v>425</v>
      </c>
      <c r="E328" s="317"/>
      <c r="F328" s="175" t="s">
        <v>284</v>
      </c>
      <c r="G328" s="177">
        <v>5</v>
      </c>
      <c r="H328" s="176"/>
      <c r="I328" s="176">
        <f>ROUND(G328*(H328),2)</f>
        <v>0</v>
      </c>
      <c r="J328" s="175">
        <f>ROUND(G328*(N328),2)</f>
        <v>13.05</v>
      </c>
      <c r="K328" s="180">
        <f>ROUND(G328*(O328),2)</f>
        <v>0</v>
      </c>
      <c r="L328" s="180">
        <f>ROUND(G328*(H328),2)</f>
        <v>0</v>
      </c>
      <c r="M328" s="180"/>
      <c r="N328" s="180">
        <v>2.61</v>
      </c>
      <c r="O328" s="180"/>
      <c r="P328" s="183"/>
      <c r="Q328" s="183"/>
      <c r="R328" s="183"/>
      <c r="S328" s="180">
        <f>ROUND(G328*(P328),3)</f>
        <v>0</v>
      </c>
      <c r="T328" s="180"/>
      <c r="U328" s="180"/>
      <c r="V328" s="199"/>
      <c r="W328" s="53"/>
      <c r="Z328">
        <v>0</v>
      </c>
    </row>
    <row r="329" spans="1:26" ht="25.05" customHeight="1" x14ac:dyDescent="0.3">
      <c r="A329" s="181"/>
      <c r="B329" s="214"/>
      <c r="C329" s="182" t="s">
        <v>426</v>
      </c>
      <c r="D329" s="317" t="s">
        <v>427</v>
      </c>
      <c r="E329" s="317"/>
      <c r="F329" s="175" t="s">
        <v>284</v>
      </c>
      <c r="G329" s="177">
        <v>5</v>
      </c>
      <c r="H329" s="176"/>
      <c r="I329" s="176">
        <f>ROUND(G329*(H329),2)</f>
        <v>0</v>
      </c>
      <c r="J329" s="175">
        <f>ROUND(G329*(N329),2)</f>
        <v>515</v>
      </c>
      <c r="K329" s="180">
        <f>ROUND(G329*(O329),2)</f>
        <v>0</v>
      </c>
      <c r="L329" s="180">
        <f>ROUND(G329*(H329),2)</f>
        <v>0</v>
      </c>
      <c r="M329" s="180"/>
      <c r="N329" s="180">
        <v>103</v>
      </c>
      <c r="O329" s="180"/>
      <c r="P329" s="183"/>
      <c r="Q329" s="183"/>
      <c r="R329" s="183"/>
      <c r="S329" s="180">
        <f>ROUND(G329*(P329),3)</f>
        <v>0</v>
      </c>
      <c r="T329" s="180"/>
      <c r="U329" s="180"/>
      <c r="V329" s="199"/>
      <c r="W329" s="53"/>
      <c r="Z329">
        <v>0</v>
      </c>
    </row>
    <row r="330" spans="1:26" ht="25.05" customHeight="1" x14ac:dyDescent="0.3">
      <c r="A330" s="181"/>
      <c r="B330" s="215"/>
      <c r="C330" s="190" t="s">
        <v>428</v>
      </c>
      <c r="D330" s="313" t="s">
        <v>429</v>
      </c>
      <c r="E330" s="313"/>
      <c r="F330" s="184" t="s">
        <v>284</v>
      </c>
      <c r="G330" s="186">
        <v>1</v>
      </c>
      <c r="H330" s="185"/>
      <c r="I330" s="185">
        <f>ROUND(G330*(H330),2)</f>
        <v>0</v>
      </c>
      <c r="J330" s="184">
        <f>ROUND(G330*(N330),2)</f>
        <v>41.2</v>
      </c>
      <c r="K330" s="189">
        <f>ROUND(G330*(O330),2)</f>
        <v>0</v>
      </c>
      <c r="L330" s="189"/>
      <c r="M330" s="189">
        <f>ROUND(G330*(H330),2)</f>
        <v>0</v>
      </c>
      <c r="N330" s="189">
        <v>41.2</v>
      </c>
      <c r="O330" s="189"/>
      <c r="P330" s="191"/>
      <c r="Q330" s="191"/>
      <c r="R330" s="191"/>
      <c r="S330" s="189">
        <f>ROUND(G330*(P330),3)</f>
        <v>0</v>
      </c>
      <c r="T330" s="189"/>
      <c r="U330" s="189"/>
      <c r="V330" s="200"/>
      <c r="W330" s="53"/>
      <c r="Z330">
        <v>0</v>
      </c>
    </row>
    <row r="331" spans="1:26" x14ac:dyDescent="0.3">
      <c r="A331" s="10"/>
      <c r="B331" s="213"/>
      <c r="C331" s="174">
        <v>921</v>
      </c>
      <c r="D331" s="314" t="s">
        <v>84</v>
      </c>
      <c r="E331" s="314"/>
      <c r="F331" s="10"/>
      <c r="G331" s="173"/>
      <c r="H331" s="140"/>
      <c r="I331" s="142">
        <f>ROUND((SUM(I327:I330))/1,2)</f>
        <v>0</v>
      </c>
      <c r="J331" s="10"/>
      <c r="K331" s="10"/>
      <c r="L331" s="10">
        <f>ROUND((SUM(L327:L330))/1,2)</f>
        <v>0</v>
      </c>
      <c r="M331" s="10">
        <f>ROUND((SUM(M327:M330))/1,2)</f>
        <v>0</v>
      </c>
      <c r="N331" s="10"/>
      <c r="O331" s="10"/>
      <c r="P331" s="192"/>
      <c r="Q331" s="1"/>
      <c r="R331" s="1"/>
      <c r="S331" s="192">
        <f>ROUND((SUM(S327:S330))/1,2)</f>
        <v>0</v>
      </c>
      <c r="T331" s="2"/>
      <c r="U331" s="2"/>
      <c r="V331" s="201">
        <f>ROUND((SUM(V327:V330))/1,2)</f>
        <v>0</v>
      </c>
      <c r="W331" s="53"/>
    </row>
    <row r="332" spans="1:26" x14ac:dyDescent="0.3">
      <c r="A332" s="1"/>
      <c r="B332" s="209"/>
      <c r="C332" s="1"/>
      <c r="D332" s="1"/>
      <c r="E332" s="1"/>
      <c r="F332" s="1"/>
      <c r="G332" s="167"/>
      <c r="H332" s="133"/>
      <c r="I332" s="133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202"/>
      <c r="W332" s="53"/>
    </row>
    <row r="333" spans="1:26" x14ac:dyDescent="0.3">
      <c r="A333" s="10"/>
      <c r="B333" s="213"/>
      <c r="C333" s="10"/>
      <c r="D333" s="315" t="s">
        <v>83</v>
      </c>
      <c r="E333" s="315"/>
      <c r="F333" s="10"/>
      <c r="G333" s="173"/>
      <c r="H333" s="140"/>
      <c r="I333" s="142">
        <f>ROUND((SUM(I326:I332))/2,2)</f>
        <v>0</v>
      </c>
      <c r="J333" s="10"/>
      <c r="K333" s="10"/>
      <c r="L333" s="10">
        <f>ROUND((SUM(L326:L332))/2,2)</f>
        <v>0</v>
      </c>
      <c r="M333" s="10">
        <f>ROUND((SUM(M326:M332))/2,2)</f>
        <v>0</v>
      </c>
      <c r="N333" s="10"/>
      <c r="O333" s="10"/>
      <c r="P333" s="192"/>
      <c r="Q333" s="1"/>
      <c r="R333" s="1"/>
      <c r="S333" s="192">
        <f>ROUND((SUM(S326:S332))/2,2)</f>
        <v>0</v>
      </c>
      <c r="T333" s="1"/>
      <c r="U333" s="1"/>
      <c r="V333" s="201">
        <f>ROUND((SUM(V326:V332))/2,2)</f>
        <v>0</v>
      </c>
      <c r="W333" s="53"/>
    </row>
    <row r="334" spans="1:26" x14ac:dyDescent="0.3">
      <c r="A334" s="1"/>
      <c r="B334" s="216"/>
      <c r="C334" s="194"/>
      <c r="D334" s="316" t="s">
        <v>85</v>
      </c>
      <c r="E334" s="316"/>
      <c r="F334" s="194"/>
      <c r="G334" s="195"/>
      <c r="H334" s="196"/>
      <c r="I334" s="196">
        <f>ROUND((SUM(I101:I333))/3,2)</f>
        <v>0</v>
      </c>
      <c r="J334" s="194"/>
      <c r="K334" s="194">
        <f>ROUND((SUM(K101:K333))/3,2)</f>
        <v>0</v>
      </c>
      <c r="L334" s="194">
        <f>ROUND((SUM(L101:L333))/3,2)</f>
        <v>0</v>
      </c>
      <c r="M334" s="194">
        <f>ROUND((SUM(M101:M333))/3,2)</f>
        <v>0</v>
      </c>
      <c r="N334" s="194"/>
      <c r="O334" s="194"/>
      <c r="P334" s="195"/>
      <c r="Q334" s="194"/>
      <c r="R334" s="194"/>
      <c r="S334" s="195">
        <f>ROUND((SUM(S101:S333))/3,2)</f>
        <v>54.39</v>
      </c>
      <c r="T334" s="194"/>
      <c r="U334" s="194"/>
      <c r="V334" s="203">
        <f>ROUND((SUM(V101:V333))/3,2)</f>
        <v>36.69</v>
      </c>
      <c r="W334" s="53"/>
      <c r="Z334">
        <f>(SUM(Z101:Z333))</f>
        <v>0</v>
      </c>
    </row>
  </sheetData>
  <mergeCells count="279"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  <mergeCell ref="H1:I1"/>
    <mergeCell ref="F25:H25"/>
    <mergeCell ref="F26:H26"/>
    <mergeCell ref="F27:H27"/>
    <mergeCell ref="F28:G28"/>
    <mergeCell ref="F29:G29"/>
    <mergeCell ref="F30:G30"/>
    <mergeCell ref="F19:H19"/>
    <mergeCell ref="F20:H20"/>
    <mergeCell ref="F21:H21"/>
    <mergeCell ref="F22:H22"/>
    <mergeCell ref="F23:H23"/>
    <mergeCell ref="F24:H24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B61:D61"/>
    <mergeCell ref="B62:D62"/>
    <mergeCell ref="B64:D64"/>
    <mergeCell ref="B65:D65"/>
    <mergeCell ref="B66:D66"/>
    <mergeCell ref="B67:D67"/>
    <mergeCell ref="B55:D55"/>
    <mergeCell ref="B56:D56"/>
    <mergeCell ref="B57:D57"/>
    <mergeCell ref="B58:D58"/>
    <mergeCell ref="B59:D59"/>
    <mergeCell ref="B60:D60"/>
    <mergeCell ref="B74:D74"/>
    <mergeCell ref="B75:D75"/>
    <mergeCell ref="B76:D76"/>
    <mergeCell ref="B77:D77"/>
    <mergeCell ref="B78:D78"/>
    <mergeCell ref="B79:D79"/>
    <mergeCell ref="B68:D68"/>
    <mergeCell ref="B69:D69"/>
    <mergeCell ref="B70:D70"/>
    <mergeCell ref="B71:D71"/>
    <mergeCell ref="B72:D72"/>
    <mergeCell ref="B73:D73"/>
    <mergeCell ref="I92:P92"/>
    <mergeCell ref="D101:E101"/>
    <mergeCell ref="D102:E102"/>
    <mergeCell ref="B80:D80"/>
    <mergeCell ref="B82:D82"/>
    <mergeCell ref="B83:D83"/>
    <mergeCell ref="B84:D84"/>
    <mergeCell ref="B86:D86"/>
    <mergeCell ref="B90:V90"/>
    <mergeCell ref="D103:E103"/>
    <mergeCell ref="D104:E104"/>
    <mergeCell ref="D105:E105"/>
    <mergeCell ref="D106:E106"/>
    <mergeCell ref="D107:E107"/>
    <mergeCell ref="D108:E108"/>
    <mergeCell ref="B92:E92"/>
    <mergeCell ref="B93:E93"/>
    <mergeCell ref="B94:E94"/>
    <mergeCell ref="D116:E116"/>
    <mergeCell ref="D117:E117"/>
    <mergeCell ref="D118:E118"/>
    <mergeCell ref="D119:E119"/>
    <mergeCell ref="D121:E121"/>
    <mergeCell ref="D122:E122"/>
    <mergeCell ref="D109:E109"/>
    <mergeCell ref="D110:E110"/>
    <mergeCell ref="D111:E111"/>
    <mergeCell ref="D112:E112"/>
    <mergeCell ref="D114:E114"/>
    <mergeCell ref="D115:E115"/>
    <mergeCell ref="D130:E130"/>
    <mergeCell ref="D131:E131"/>
    <mergeCell ref="D132:E132"/>
    <mergeCell ref="D133:E133"/>
    <mergeCell ref="D134:E134"/>
    <mergeCell ref="D135:E135"/>
    <mergeCell ref="D123:E123"/>
    <mergeCell ref="D125:E125"/>
    <mergeCell ref="D126:E126"/>
    <mergeCell ref="D127:E127"/>
    <mergeCell ref="D128:E128"/>
    <mergeCell ref="D129:E129"/>
    <mergeCell ref="D143:E143"/>
    <mergeCell ref="D144:E144"/>
    <mergeCell ref="D145:E145"/>
    <mergeCell ref="D146:E146"/>
    <mergeCell ref="D147:E147"/>
    <mergeCell ref="D148:E148"/>
    <mergeCell ref="D136:E136"/>
    <mergeCell ref="D137:E137"/>
    <mergeCell ref="D138:E138"/>
    <mergeCell ref="D139:E139"/>
    <mergeCell ref="D140:E140"/>
    <mergeCell ref="D141:E141"/>
    <mergeCell ref="D155:E155"/>
    <mergeCell ref="D156:E156"/>
    <mergeCell ref="D157:E157"/>
    <mergeCell ref="D158:E158"/>
    <mergeCell ref="D159:E159"/>
    <mergeCell ref="D160:E160"/>
    <mergeCell ref="D149:E149"/>
    <mergeCell ref="D150:E150"/>
    <mergeCell ref="D151:E151"/>
    <mergeCell ref="D152:E152"/>
    <mergeCell ref="D153:E153"/>
    <mergeCell ref="D154:E154"/>
    <mergeCell ref="D170:E170"/>
    <mergeCell ref="D171:E171"/>
    <mergeCell ref="D172:E172"/>
    <mergeCell ref="D173:E173"/>
    <mergeCell ref="D174:E174"/>
    <mergeCell ref="D175:E175"/>
    <mergeCell ref="D161:E161"/>
    <mergeCell ref="D162:E162"/>
    <mergeCell ref="D164:E164"/>
    <mergeCell ref="D165:E165"/>
    <mergeCell ref="D166:E166"/>
    <mergeCell ref="D168:E168"/>
    <mergeCell ref="D183:E183"/>
    <mergeCell ref="D184:E184"/>
    <mergeCell ref="D185:E185"/>
    <mergeCell ref="D186:E186"/>
    <mergeCell ref="D188:E188"/>
    <mergeCell ref="D189:E189"/>
    <mergeCell ref="D176:E176"/>
    <mergeCell ref="D177:E177"/>
    <mergeCell ref="D178:E178"/>
    <mergeCell ref="D180:E180"/>
    <mergeCell ref="D181:E181"/>
    <mergeCell ref="D182:E182"/>
    <mergeCell ref="D196:E196"/>
    <mergeCell ref="D197:E197"/>
    <mergeCell ref="D198:E198"/>
    <mergeCell ref="D199:E199"/>
    <mergeCell ref="D200:E200"/>
    <mergeCell ref="D201:E201"/>
    <mergeCell ref="D190:E190"/>
    <mergeCell ref="D191:E191"/>
    <mergeCell ref="D192:E192"/>
    <mergeCell ref="D193:E193"/>
    <mergeCell ref="D194:E194"/>
    <mergeCell ref="D195:E195"/>
    <mergeCell ref="D209:E209"/>
    <mergeCell ref="D210:E210"/>
    <mergeCell ref="D211:E211"/>
    <mergeCell ref="D212:E212"/>
    <mergeCell ref="D213:E213"/>
    <mergeCell ref="D214:E214"/>
    <mergeCell ref="D203:E203"/>
    <mergeCell ref="D204:E204"/>
    <mergeCell ref="D205:E205"/>
    <mergeCell ref="D206:E206"/>
    <mergeCell ref="D207:E207"/>
    <mergeCell ref="D208:E208"/>
    <mergeCell ref="D222:E222"/>
    <mergeCell ref="D223:E223"/>
    <mergeCell ref="D224:E224"/>
    <mergeCell ref="D225:E225"/>
    <mergeCell ref="D226:E226"/>
    <mergeCell ref="D227:E227"/>
    <mergeCell ref="D215:E215"/>
    <mergeCell ref="D217:E217"/>
    <mergeCell ref="D218:E218"/>
    <mergeCell ref="D219:E219"/>
    <mergeCell ref="D220:E220"/>
    <mergeCell ref="D221:E221"/>
    <mergeCell ref="D234:E234"/>
    <mergeCell ref="D235:E235"/>
    <mergeCell ref="D236:E236"/>
    <mergeCell ref="D237:E237"/>
    <mergeCell ref="D238:E238"/>
    <mergeCell ref="D239:E239"/>
    <mergeCell ref="D228:E228"/>
    <mergeCell ref="D229:E229"/>
    <mergeCell ref="D230:E230"/>
    <mergeCell ref="D231:E231"/>
    <mergeCell ref="D232:E232"/>
    <mergeCell ref="D233:E233"/>
    <mergeCell ref="D247:E247"/>
    <mergeCell ref="D248:E248"/>
    <mergeCell ref="D249:E249"/>
    <mergeCell ref="D250:E250"/>
    <mergeCell ref="D251:E251"/>
    <mergeCell ref="D252:E252"/>
    <mergeCell ref="D240:E240"/>
    <mergeCell ref="D241:E241"/>
    <mergeCell ref="D242:E242"/>
    <mergeCell ref="D243:E243"/>
    <mergeCell ref="D245:E245"/>
    <mergeCell ref="D246:E246"/>
    <mergeCell ref="D260:E260"/>
    <mergeCell ref="D261:E261"/>
    <mergeCell ref="D262:E262"/>
    <mergeCell ref="D263:E263"/>
    <mergeCell ref="D264:E264"/>
    <mergeCell ref="D265:E265"/>
    <mergeCell ref="D253:E253"/>
    <mergeCell ref="D254:E254"/>
    <mergeCell ref="D256:E256"/>
    <mergeCell ref="D257:E257"/>
    <mergeCell ref="D258:E258"/>
    <mergeCell ref="D259:E259"/>
    <mergeCell ref="D273:E273"/>
    <mergeCell ref="D274:E274"/>
    <mergeCell ref="D275:E275"/>
    <mergeCell ref="D277:E277"/>
    <mergeCell ref="D278:E278"/>
    <mergeCell ref="D279:E279"/>
    <mergeCell ref="D267:E267"/>
    <mergeCell ref="D268:E268"/>
    <mergeCell ref="D269:E269"/>
    <mergeCell ref="D270:E270"/>
    <mergeCell ref="D271:E271"/>
    <mergeCell ref="D272:E272"/>
    <mergeCell ref="D287:E287"/>
    <mergeCell ref="D288:E288"/>
    <mergeCell ref="D289:E289"/>
    <mergeCell ref="D291:E291"/>
    <mergeCell ref="D292:E292"/>
    <mergeCell ref="D293:E293"/>
    <mergeCell ref="D280:E280"/>
    <mergeCell ref="D282:E282"/>
    <mergeCell ref="D283:E283"/>
    <mergeCell ref="D284:E284"/>
    <mergeCell ref="D285:E285"/>
    <mergeCell ref="D286:E286"/>
    <mergeCell ref="D301:E301"/>
    <mergeCell ref="D302:E302"/>
    <mergeCell ref="D304:E304"/>
    <mergeCell ref="D305:E305"/>
    <mergeCell ref="D306:E306"/>
    <mergeCell ref="D307:E307"/>
    <mergeCell ref="D294:E294"/>
    <mergeCell ref="D295:E295"/>
    <mergeCell ref="D297:E297"/>
    <mergeCell ref="D298:E298"/>
    <mergeCell ref="D299:E299"/>
    <mergeCell ref="D300:E300"/>
    <mergeCell ref="D315:E315"/>
    <mergeCell ref="D317:E317"/>
    <mergeCell ref="D318:E318"/>
    <mergeCell ref="D319:E319"/>
    <mergeCell ref="D320:E320"/>
    <mergeCell ref="D321:E321"/>
    <mergeCell ref="D308:E308"/>
    <mergeCell ref="D310:E310"/>
    <mergeCell ref="D311:E311"/>
    <mergeCell ref="D312:E312"/>
    <mergeCell ref="D313:E313"/>
    <mergeCell ref="D314:E314"/>
    <mergeCell ref="D330:E330"/>
    <mergeCell ref="D331:E331"/>
    <mergeCell ref="D333:E333"/>
    <mergeCell ref="D334:E334"/>
    <mergeCell ref="D322:E322"/>
    <mergeCell ref="D324:E324"/>
    <mergeCell ref="D326:E326"/>
    <mergeCell ref="D327:E327"/>
    <mergeCell ref="D328:E328"/>
    <mergeCell ref="D329:E329"/>
  </mergeCells>
  <hyperlinks>
    <hyperlink ref="B1:C1" location="A2:A2" tooltip="Klikni na prechod ku Kryciemu listu..." display="Krycí list rozpočtu" xr:uid="{3D70A0F7-8221-48F3-BDBE-91D7F0AC30E8}"/>
    <hyperlink ref="E1:F1" location="A54:A54" tooltip="Klikni na prechod ku rekapitulácii..." display="Rekapitulácia rozpočtu" xr:uid="{FA0ED67C-51CA-4253-B4A0-DEBC58FF2726}"/>
    <hyperlink ref="H1:I1" location="B100:B100" tooltip="Klikni na prechod ku Rozpočet..." display="Rozpočet" xr:uid="{4DDF2C0E-19B9-48C9-9485-EB9AB017F381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0" copies="0" r:id="rId1"/>
  <headerFooter>
    <oddHeader>&amp;C&amp;B&amp; Rozpočet Stavebné úpravy Požiarnej zbrojnice obce Dlhé Klčovo / Stavebná časť</oddHeader>
    <oddFooter>&amp;RStrana &amp;P z &amp;N    &amp;L&amp;7Spracované systémom Systematic® Kalkulus, tel.: 051 77 10 585</oddFooter>
  </headerFooter>
  <rowBreaks count="2" manualBreakCount="2">
    <brk id="40" max="16383" man="1"/>
    <brk id="8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7FD8B-E2D6-40EC-A86B-6E17D8F9C27B}">
  <dimension ref="A1:AA144"/>
  <sheetViews>
    <sheetView workbookViewId="0">
      <pane ySplit="1" topLeftCell="A124" activePane="bottomLeft" state="frozen"/>
      <selection pane="bottomLeft" activeCell="H75" sqref="H75:H142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7.886718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378" t="s">
        <v>14</v>
      </c>
      <c r="C1" s="379"/>
      <c r="D1" s="12"/>
      <c r="E1" s="380" t="s">
        <v>0</v>
      </c>
      <c r="F1" s="381"/>
      <c r="G1" s="13"/>
      <c r="H1" s="393" t="s">
        <v>86</v>
      </c>
      <c r="I1" s="379"/>
      <c r="J1" s="161"/>
      <c r="K1" s="162"/>
      <c r="L1" s="162"/>
      <c r="M1" s="162"/>
      <c r="N1" s="162"/>
      <c r="O1" s="162"/>
      <c r="P1" s="163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382" t="s">
        <v>14</v>
      </c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4"/>
      <c r="R2" s="384"/>
      <c r="S2" s="384"/>
      <c r="T2" s="384"/>
      <c r="U2" s="384"/>
      <c r="V2" s="385"/>
      <c r="W2" s="53"/>
    </row>
    <row r="3" spans="1:23" ht="18" customHeight="1" x14ac:dyDescent="0.3">
      <c r="A3" s="15"/>
      <c r="B3" s="386" t="s">
        <v>1</v>
      </c>
      <c r="C3" s="387"/>
      <c r="D3" s="387"/>
      <c r="E3" s="387"/>
      <c r="F3" s="387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  <c r="T3" s="388"/>
      <c r="U3" s="388"/>
      <c r="V3" s="389"/>
      <c r="W3" s="53"/>
    </row>
    <row r="4" spans="1:23" ht="18" customHeight="1" x14ac:dyDescent="0.3">
      <c r="A4" s="15"/>
      <c r="B4" s="43" t="s">
        <v>430</v>
      </c>
      <c r="C4" s="32"/>
      <c r="D4" s="25"/>
      <c r="E4" s="25"/>
      <c r="F4" s="44" t="s">
        <v>16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17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18</v>
      </c>
      <c r="C6" s="32"/>
      <c r="D6" s="44" t="s">
        <v>19</v>
      </c>
      <c r="E6" s="25"/>
      <c r="F6" s="44" t="s">
        <v>20</v>
      </c>
      <c r="G6" s="44" t="s">
        <v>21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390" t="s">
        <v>22</v>
      </c>
      <c r="C7" s="391"/>
      <c r="D7" s="391"/>
      <c r="E7" s="391"/>
      <c r="F7" s="391"/>
      <c r="G7" s="391"/>
      <c r="H7" s="392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25</v>
      </c>
      <c r="C8" s="46"/>
      <c r="D8" s="28"/>
      <c r="E8" s="28"/>
      <c r="F8" s="50" t="s">
        <v>26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369" t="s">
        <v>23</v>
      </c>
      <c r="C9" s="370"/>
      <c r="D9" s="370"/>
      <c r="E9" s="370"/>
      <c r="F9" s="370"/>
      <c r="G9" s="370"/>
      <c r="H9" s="371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25</v>
      </c>
      <c r="C10" s="32"/>
      <c r="D10" s="25"/>
      <c r="E10" s="25"/>
      <c r="F10" s="44" t="s">
        <v>26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369" t="s">
        <v>24</v>
      </c>
      <c r="C11" s="370"/>
      <c r="D11" s="370"/>
      <c r="E11" s="370"/>
      <c r="F11" s="370"/>
      <c r="G11" s="370"/>
      <c r="H11" s="371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27</v>
      </c>
      <c r="C12" s="32"/>
      <c r="D12" s="25"/>
      <c r="E12" s="25"/>
      <c r="F12" s="44" t="s">
        <v>26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49</v>
      </c>
      <c r="D14" s="61" t="s">
        <v>50</v>
      </c>
      <c r="E14" s="66" t="s">
        <v>51</v>
      </c>
      <c r="F14" s="372" t="s">
        <v>33</v>
      </c>
      <c r="G14" s="373"/>
      <c r="H14" s="364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28</v>
      </c>
      <c r="C15" s="63"/>
      <c r="D15" s="58"/>
      <c r="E15" s="67"/>
      <c r="F15" s="374" t="s">
        <v>34</v>
      </c>
      <c r="G15" s="366"/>
      <c r="H15" s="349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29</v>
      </c>
      <c r="C16" s="92"/>
      <c r="D16" s="93"/>
      <c r="E16" s="94"/>
      <c r="F16" s="375" t="s">
        <v>35</v>
      </c>
      <c r="G16" s="366"/>
      <c r="H16" s="349"/>
      <c r="I16" s="25"/>
      <c r="J16" s="25"/>
      <c r="K16" s="26"/>
      <c r="L16" s="26"/>
      <c r="M16" s="26"/>
      <c r="N16" s="26"/>
      <c r="O16" s="74"/>
      <c r="P16" s="83">
        <f>(SUM(Z74:Z143))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30</v>
      </c>
      <c r="C17" s="63">
        <f>'SO 14328'!E57</f>
        <v>0</v>
      </c>
      <c r="D17" s="58">
        <f>'SO 14328'!F57</f>
        <v>0</v>
      </c>
      <c r="E17" s="67">
        <f>'SO 14328'!G57</f>
        <v>0</v>
      </c>
      <c r="F17" s="376" t="s">
        <v>36</v>
      </c>
      <c r="G17" s="366"/>
      <c r="H17" s="349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31</v>
      </c>
      <c r="C18" s="64"/>
      <c r="D18" s="59"/>
      <c r="E18" s="68"/>
      <c r="F18" s="377"/>
      <c r="G18" s="368"/>
      <c r="H18" s="349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32</v>
      </c>
      <c r="C19" s="65"/>
      <c r="D19" s="60"/>
      <c r="E19" s="69">
        <f>SUM(E15:E18)</f>
        <v>0</v>
      </c>
      <c r="F19" s="361" t="s">
        <v>32</v>
      </c>
      <c r="G19" s="348"/>
      <c r="H19" s="362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42</v>
      </c>
      <c r="C20" s="57"/>
      <c r="D20" s="95"/>
      <c r="E20" s="96"/>
      <c r="F20" s="350" t="s">
        <v>42</v>
      </c>
      <c r="G20" s="363"/>
      <c r="H20" s="364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43</v>
      </c>
      <c r="C21" s="51"/>
      <c r="D21" s="91"/>
      <c r="E21" s="70">
        <f>((E15*U22*0)+(E16*V22*0)+(E17*W22*0))/100</f>
        <v>0</v>
      </c>
      <c r="F21" s="365" t="s">
        <v>46</v>
      </c>
      <c r="G21" s="366"/>
      <c r="H21" s="349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44</v>
      </c>
      <c r="C22" s="34"/>
      <c r="D22" s="72"/>
      <c r="E22" s="71">
        <f>((E15*U23*0)+(E16*V23*0)+(E17*W23*0))/100</f>
        <v>0</v>
      </c>
      <c r="F22" s="365" t="s">
        <v>47</v>
      </c>
      <c r="G22" s="366"/>
      <c r="H22" s="349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45</v>
      </c>
      <c r="C23" s="34"/>
      <c r="D23" s="72"/>
      <c r="E23" s="71">
        <f>((E15*U24*0)+(E16*V24*0)+(E17*W24*0))/100</f>
        <v>0</v>
      </c>
      <c r="F23" s="365" t="s">
        <v>48</v>
      </c>
      <c r="G23" s="366"/>
      <c r="H23" s="349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367"/>
      <c r="G24" s="368"/>
      <c r="H24" s="349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347" t="s">
        <v>32</v>
      </c>
      <c r="G25" s="348"/>
      <c r="H25" s="349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54</v>
      </c>
      <c r="C26" s="98"/>
      <c r="D26" s="100"/>
      <c r="E26" s="106"/>
      <c r="F26" s="350" t="s">
        <v>37</v>
      </c>
      <c r="G26" s="351"/>
      <c r="H26" s="352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353" t="s">
        <v>38</v>
      </c>
      <c r="G27" s="336"/>
      <c r="H27" s="354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355" t="s">
        <v>39</v>
      </c>
      <c r="G28" s="356"/>
      <c r="H28" s="219">
        <f>P27-SUM('SO 14328'!K74:'SO 14328'!K143)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357" t="s">
        <v>40</v>
      </c>
      <c r="G29" s="358"/>
      <c r="H29" s="33">
        <f>SUM('SO 14328'!K74:'SO 14328'!K143)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359" t="s">
        <v>41</v>
      </c>
      <c r="G30" s="360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336"/>
      <c r="G31" s="337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52</v>
      </c>
      <c r="C32" s="102"/>
      <c r="D32" s="19"/>
      <c r="E32" s="111" t="s">
        <v>53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7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7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7"/>
    </row>
    <row r="42" spans="1:23" x14ac:dyDescent="0.3">
      <c r="A42" s="131"/>
      <c r="B42" s="205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7"/>
    </row>
    <row r="43" spans="1:23" x14ac:dyDescent="0.3">
      <c r="A43" s="131"/>
      <c r="B43" s="20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1"/>
      <c r="B44" s="340" t="s">
        <v>0</v>
      </c>
      <c r="C44" s="341"/>
      <c r="D44" s="341"/>
      <c r="E44" s="341"/>
      <c r="F44" s="341"/>
      <c r="G44" s="341"/>
      <c r="H44" s="341"/>
      <c r="I44" s="341"/>
      <c r="J44" s="341"/>
      <c r="K44" s="341"/>
      <c r="L44" s="341"/>
      <c r="M44" s="341"/>
      <c r="N44" s="341"/>
      <c r="O44" s="341"/>
      <c r="P44" s="341"/>
      <c r="Q44" s="341"/>
      <c r="R44" s="341"/>
      <c r="S44" s="341"/>
      <c r="T44" s="341"/>
      <c r="U44" s="341"/>
      <c r="V44" s="342"/>
      <c r="W44" s="53"/>
    </row>
    <row r="45" spans="1:23" x14ac:dyDescent="0.3">
      <c r="A45" s="131"/>
      <c r="B45" s="20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4"/>
      <c r="B46" s="321" t="s">
        <v>22</v>
      </c>
      <c r="C46" s="322"/>
      <c r="D46" s="322"/>
      <c r="E46" s="323"/>
      <c r="F46" s="343" t="s">
        <v>19</v>
      </c>
      <c r="G46" s="322"/>
      <c r="H46" s="323"/>
      <c r="I46" s="130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4"/>
      <c r="B47" s="321" t="s">
        <v>23</v>
      </c>
      <c r="C47" s="322"/>
      <c r="D47" s="322"/>
      <c r="E47" s="323"/>
      <c r="F47" s="343" t="s">
        <v>17</v>
      </c>
      <c r="G47" s="322"/>
      <c r="H47" s="323"/>
      <c r="I47" s="130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4"/>
      <c r="B48" s="321" t="s">
        <v>24</v>
      </c>
      <c r="C48" s="322"/>
      <c r="D48" s="322"/>
      <c r="E48" s="323"/>
      <c r="F48" s="343" t="s">
        <v>58</v>
      </c>
      <c r="G48" s="322"/>
      <c r="H48" s="323"/>
      <c r="I48" s="130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4"/>
      <c r="B49" s="344" t="s">
        <v>1</v>
      </c>
      <c r="C49" s="345"/>
      <c r="D49" s="345"/>
      <c r="E49" s="345"/>
      <c r="F49" s="345"/>
      <c r="G49" s="345"/>
      <c r="H49" s="345"/>
      <c r="I49" s="346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8" t="s">
        <v>430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8" t="s">
        <v>59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338" t="s">
        <v>55</v>
      </c>
      <c r="C54" s="339"/>
      <c r="D54" s="129"/>
      <c r="E54" s="129" t="s">
        <v>49</v>
      </c>
      <c r="F54" s="129" t="s">
        <v>50</v>
      </c>
      <c r="G54" s="129" t="s">
        <v>32</v>
      </c>
      <c r="H54" s="129" t="s">
        <v>56</v>
      </c>
      <c r="I54" s="129" t="s">
        <v>57</v>
      </c>
      <c r="J54" s="128"/>
      <c r="K54" s="128"/>
      <c r="L54" s="128"/>
      <c r="M54" s="128"/>
      <c r="N54" s="128"/>
      <c r="O54" s="128"/>
      <c r="P54" s="128"/>
      <c r="Q54" s="126"/>
      <c r="R54" s="126"/>
      <c r="S54" s="126"/>
      <c r="T54" s="126"/>
      <c r="U54" s="126"/>
      <c r="V54" s="150"/>
      <c r="W54" s="53"/>
    </row>
    <row r="55" spans="1:26" x14ac:dyDescent="0.3">
      <c r="A55" s="10"/>
      <c r="B55" s="335" t="s">
        <v>83</v>
      </c>
      <c r="C55" s="327"/>
      <c r="D55" s="327"/>
      <c r="E55" s="136"/>
      <c r="F55" s="136"/>
      <c r="G55" s="136"/>
      <c r="H55" s="137"/>
      <c r="I55" s="137"/>
      <c r="J55" s="137"/>
      <c r="K55" s="137"/>
      <c r="L55" s="137"/>
      <c r="M55" s="137"/>
      <c r="N55" s="137"/>
      <c r="O55" s="137"/>
      <c r="P55" s="137"/>
      <c r="Q55" s="138"/>
      <c r="R55" s="138"/>
      <c r="S55" s="138"/>
      <c r="T55" s="138"/>
      <c r="U55" s="138"/>
      <c r="V55" s="151"/>
      <c r="W55" s="218"/>
      <c r="X55" s="139"/>
      <c r="Y55" s="139"/>
      <c r="Z55" s="139"/>
    </row>
    <row r="56" spans="1:26" x14ac:dyDescent="0.3">
      <c r="A56" s="10"/>
      <c r="B56" s="329" t="s">
        <v>84</v>
      </c>
      <c r="C56" s="330"/>
      <c r="D56" s="330"/>
      <c r="E56" s="140">
        <f>'SO 14328'!L141</f>
        <v>0</v>
      </c>
      <c r="F56" s="140">
        <f>'SO 14328'!M141</f>
        <v>0</v>
      </c>
      <c r="G56" s="140">
        <f>'SO 14328'!I141</f>
        <v>0</v>
      </c>
      <c r="H56" s="141">
        <f>'SO 14328'!S141</f>
        <v>0</v>
      </c>
      <c r="I56" s="141">
        <f>'SO 14328'!V141</f>
        <v>0</v>
      </c>
      <c r="J56" s="141"/>
      <c r="K56" s="141"/>
      <c r="L56" s="141"/>
      <c r="M56" s="141"/>
      <c r="N56" s="141"/>
      <c r="O56" s="141"/>
      <c r="P56" s="141"/>
      <c r="Q56" s="139"/>
      <c r="R56" s="139"/>
      <c r="S56" s="139"/>
      <c r="T56" s="139"/>
      <c r="U56" s="139"/>
      <c r="V56" s="152"/>
      <c r="W56" s="218"/>
      <c r="X56" s="139"/>
      <c r="Y56" s="139"/>
      <c r="Z56" s="139"/>
    </row>
    <row r="57" spans="1:26" x14ac:dyDescent="0.3">
      <c r="A57" s="10"/>
      <c r="B57" s="328" t="s">
        <v>83</v>
      </c>
      <c r="C57" s="315"/>
      <c r="D57" s="315"/>
      <c r="E57" s="142">
        <f>'SO 14328'!L143</f>
        <v>0</v>
      </c>
      <c r="F57" s="142">
        <f>'SO 14328'!M143</f>
        <v>0</v>
      </c>
      <c r="G57" s="142">
        <f>'SO 14328'!I143</f>
        <v>0</v>
      </c>
      <c r="H57" s="143">
        <f>'SO 14328'!S143</f>
        <v>0</v>
      </c>
      <c r="I57" s="143">
        <f>'SO 14328'!V143</f>
        <v>0</v>
      </c>
      <c r="J57" s="143"/>
      <c r="K57" s="143"/>
      <c r="L57" s="143"/>
      <c r="M57" s="143"/>
      <c r="N57" s="143"/>
      <c r="O57" s="143"/>
      <c r="P57" s="143"/>
      <c r="Q57" s="139"/>
      <c r="R57" s="139"/>
      <c r="S57" s="139"/>
      <c r="T57" s="139"/>
      <c r="U57" s="139"/>
      <c r="V57" s="152"/>
      <c r="W57" s="218"/>
      <c r="X57" s="139"/>
      <c r="Y57" s="139"/>
      <c r="Z57" s="139"/>
    </row>
    <row r="58" spans="1:26" x14ac:dyDescent="0.3">
      <c r="A58" s="1"/>
      <c r="B58" s="209"/>
      <c r="C58" s="1"/>
      <c r="D58" s="1"/>
      <c r="E58" s="133"/>
      <c r="F58" s="133"/>
      <c r="G58" s="133"/>
      <c r="H58" s="134"/>
      <c r="I58" s="134"/>
      <c r="J58" s="134"/>
      <c r="K58" s="134"/>
      <c r="L58" s="134"/>
      <c r="M58" s="134"/>
      <c r="N58" s="134"/>
      <c r="O58" s="134"/>
      <c r="P58" s="134"/>
      <c r="V58" s="153"/>
      <c r="W58" s="53"/>
    </row>
    <row r="59" spans="1:26" x14ac:dyDescent="0.3">
      <c r="A59" s="144"/>
      <c r="B59" s="331" t="s">
        <v>85</v>
      </c>
      <c r="C59" s="332"/>
      <c r="D59" s="332"/>
      <c r="E59" s="146">
        <f>'SO 14328'!L144</f>
        <v>0</v>
      </c>
      <c r="F59" s="146">
        <f>'SO 14328'!M144</f>
        <v>0</v>
      </c>
      <c r="G59" s="146">
        <f>'SO 14328'!I144</f>
        <v>0</v>
      </c>
      <c r="H59" s="147">
        <f>'SO 14328'!S144</f>
        <v>0</v>
      </c>
      <c r="I59" s="147">
        <f>'SO 14328'!V144</f>
        <v>0</v>
      </c>
      <c r="J59" s="148"/>
      <c r="K59" s="148"/>
      <c r="L59" s="148"/>
      <c r="M59" s="148"/>
      <c r="N59" s="148"/>
      <c r="O59" s="148"/>
      <c r="P59" s="148"/>
      <c r="Q59" s="149"/>
      <c r="R59" s="149"/>
      <c r="S59" s="149"/>
      <c r="T59" s="149"/>
      <c r="U59" s="149"/>
      <c r="V59" s="154"/>
      <c r="W59" s="218"/>
      <c r="X59" s="145"/>
      <c r="Y59" s="145"/>
      <c r="Z59" s="145"/>
    </row>
    <row r="60" spans="1:26" x14ac:dyDescent="0.3">
      <c r="A60" s="15"/>
      <c r="B60" s="42"/>
      <c r="C60" s="3"/>
      <c r="D60" s="3"/>
      <c r="E60" s="14"/>
      <c r="F60" s="14"/>
      <c r="G60" s="14"/>
      <c r="H60" s="155"/>
      <c r="I60" s="155"/>
      <c r="J60" s="155"/>
      <c r="K60" s="155"/>
      <c r="L60" s="155"/>
      <c r="M60" s="155"/>
      <c r="N60" s="155"/>
      <c r="O60" s="155"/>
      <c r="P60" s="155"/>
      <c r="Q60" s="11"/>
      <c r="R60" s="11"/>
      <c r="S60" s="11"/>
      <c r="T60" s="11"/>
      <c r="U60" s="11"/>
      <c r="V60" s="11"/>
      <c r="W60" s="53"/>
    </row>
    <row r="61" spans="1:26" x14ac:dyDescent="0.3">
      <c r="A61" s="15"/>
      <c r="B61" s="42"/>
      <c r="C61" s="3"/>
      <c r="D61" s="3"/>
      <c r="E61" s="14"/>
      <c r="F61" s="14"/>
      <c r="G61" s="14"/>
      <c r="H61" s="155"/>
      <c r="I61" s="155"/>
      <c r="J61" s="155"/>
      <c r="K61" s="155"/>
      <c r="L61" s="155"/>
      <c r="M61" s="155"/>
      <c r="N61" s="155"/>
      <c r="O61" s="155"/>
      <c r="P61" s="155"/>
      <c r="Q61" s="11"/>
      <c r="R61" s="11"/>
      <c r="S61" s="11"/>
      <c r="T61" s="11"/>
      <c r="U61" s="11"/>
      <c r="V61" s="11"/>
      <c r="W61" s="53"/>
    </row>
    <row r="62" spans="1:26" x14ac:dyDescent="0.3">
      <c r="A62" s="15"/>
      <c r="B62" s="38"/>
      <c r="C62" s="8"/>
      <c r="D62" s="8"/>
      <c r="E62" s="27"/>
      <c r="F62" s="27"/>
      <c r="G62" s="27"/>
      <c r="H62" s="156"/>
      <c r="I62" s="156"/>
      <c r="J62" s="156"/>
      <c r="K62" s="156"/>
      <c r="L62" s="156"/>
      <c r="M62" s="156"/>
      <c r="N62" s="156"/>
      <c r="O62" s="156"/>
      <c r="P62" s="156"/>
      <c r="Q62" s="16"/>
      <c r="R62" s="16"/>
      <c r="S62" s="16"/>
      <c r="T62" s="16"/>
      <c r="U62" s="16"/>
      <c r="V62" s="16"/>
      <c r="W62" s="53"/>
    </row>
    <row r="63" spans="1:26" ht="34.950000000000003" customHeight="1" x14ac:dyDescent="0.3">
      <c r="A63" s="1"/>
      <c r="B63" s="333" t="s">
        <v>86</v>
      </c>
      <c r="C63" s="334"/>
      <c r="D63" s="334"/>
      <c r="E63" s="334"/>
      <c r="F63" s="334"/>
      <c r="G63" s="334"/>
      <c r="H63" s="334"/>
      <c r="I63" s="334"/>
      <c r="J63" s="334"/>
      <c r="K63" s="334"/>
      <c r="L63" s="334"/>
      <c r="M63" s="334"/>
      <c r="N63" s="334"/>
      <c r="O63" s="334"/>
      <c r="P63" s="334"/>
      <c r="Q63" s="334"/>
      <c r="R63" s="334"/>
      <c r="S63" s="334"/>
      <c r="T63" s="334"/>
      <c r="U63" s="334"/>
      <c r="V63" s="334"/>
      <c r="W63" s="53"/>
    </row>
    <row r="64" spans="1:26" x14ac:dyDescent="0.3">
      <c r="A64" s="15"/>
      <c r="B64" s="97"/>
      <c r="C64" s="19"/>
      <c r="D64" s="19"/>
      <c r="E64" s="99"/>
      <c r="F64" s="99"/>
      <c r="G64" s="99"/>
      <c r="H64" s="170"/>
      <c r="I64" s="170"/>
      <c r="J64" s="170"/>
      <c r="K64" s="170"/>
      <c r="L64" s="170"/>
      <c r="M64" s="170"/>
      <c r="N64" s="170"/>
      <c r="O64" s="170"/>
      <c r="P64" s="170"/>
      <c r="Q64" s="20"/>
      <c r="R64" s="20"/>
      <c r="S64" s="20"/>
      <c r="T64" s="20"/>
      <c r="U64" s="20"/>
      <c r="V64" s="20"/>
      <c r="W64" s="53"/>
    </row>
    <row r="65" spans="1:26" ht="19.95" customHeight="1" x14ac:dyDescent="0.3">
      <c r="A65" s="204"/>
      <c r="B65" s="318" t="s">
        <v>22</v>
      </c>
      <c r="C65" s="319"/>
      <c r="D65" s="319"/>
      <c r="E65" s="320"/>
      <c r="F65" s="168"/>
      <c r="G65" s="168"/>
      <c r="H65" s="169" t="s">
        <v>97</v>
      </c>
      <c r="I65" s="324" t="s">
        <v>98</v>
      </c>
      <c r="J65" s="325"/>
      <c r="K65" s="325"/>
      <c r="L65" s="325"/>
      <c r="M65" s="325"/>
      <c r="N65" s="325"/>
      <c r="O65" s="325"/>
      <c r="P65" s="326"/>
      <c r="Q65" s="18"/>
      <c r="R65" s="18"/>
      <c r="S65" s="18"/>
      <c r="T65" s="18"/>
      <c r="U65" s="18"/>
      <c r="V65" s="18"/>
      <c r="W65" s="53"/>
    </row>
    <row r="66" spans="1:26" ht="19.95" customHeight="1" x14ac:dyDescent="0.3">
      <c r="A66" s="204"/>
      <c r="B66" s="321" t="s">
        <v>23</v>
      </c>
      <c r="C66" s="322"/>
      <c r="D66" s="322"/>
      <c r="E66" s="323"/>
      <c r="F66" s="164"/>
      <c r="G66" s="164"/>
      <c r="H66" s="165" t="s">
        <v>17</v>
      </c>
      <c r="I66" s="165"/>
      <c r="J66" s="155"/>
      <c r="K66" s="155"/>
      <c r="L66" s="155"/>
      <c r="M66" s="155"/>
      <c r="N66" s="155"/>
      <c r="O66" s="155"/>
      <c r="P66" s="155"/>
      <c r="Q66" s="11"/>
      <c r="R66" s="11"/>
      <c r="S66" s="11"/>
      <c r="T66" s="11"/>
      <c r="U66" s="11"/>
      <c r="V66" s="11"/>
      <c r="W66" s="53"/>
    </row>
    <row r="67" spans="1:26" ht="19.95" customHeight="1" x14ac:dyDescent="0.3">
      <c r="A67" s="204"/>
      <c r="B67" s="321" t="s">
        <v>24</v>
      </c>
      <c r="C67" s="322"/>
      <c r="D67" s="322"/>
      <c r="E67" s="323"/>
      <c r="F67" s="164"/>
      <c r="G67" s="164"/>
      <c r="H67" s="165" t="s">
        <v>99</v>
      </c>
      <c r="I67" s="165" t="s">
        <v>21</v>
      </c>
      <c r="J67" s="155"/>
      <c r="K67" s="155"/>
      <c r="L67" s="155"/>
      <c r="M67" s="155"/>
      <c r="N67" s="155"/>
      <c r="O67" s="155"/>
      <c r="P67" s="155"/>
      <c r="Q67" s="11"/>
      <c r="R67" s="11"/>
      <c r="S67" s="11"/>
      <c r="T67" s="11"/>
      <c r="U67" s="11"/>
      <c r="V67" s="11"/>
      <c r="W67" s="53"/>
    </row>
    <row r="68" spans="1:26" ht="19.95" customHeight="1" x14ac:dyDescent="0.3">
      <c r="A68" s="15"/>
      <c r="B68" s="208" t="s">
        <v>100</v>
      </c>
      <c r="C68" s="3"/>
      <c r="D68" s="3"/>
      <c r="E68" s="14"/>
      <c r="F68" s="14"/>
      <c r="G68" s="14"/>
      <c r="H68" s="155"/>
      <c r="I68" s="155"/>
      <c r="J68" s="155"/>
      <c r="K68" s="155"/>
      <c r="L68" s="155"/>
      <c r="M68" s="155"/>
      <c r="N68" s="155"/>
      <c r="O68" s="155"/>
      <c r="P68" s="155"/>
      <c r="Q68" s="11"/>
      <c r="R68" s="11"/>
      <c r="S68" s="11"/>
      <c r="T68" s="11"/>
      <c r="U68" s="11"/>
      <c r="V68" s="11"/>
      <c r="W68" s="53"/>
    </row>
    <row r="69" spans="1:26" ht="19.95" customHeight="1" x14ac:dyDescent="0.3">
      <c r="A69" s="15"/>
      <c r="B69" s="208" t="s">
        <v>430</v>
      </c>
      <c r="C69" s="3"/>
      <c r="D69" s="3"/>
      <c r="E69" s="14"/>
      <c r="F69" s="14"/>
      <c r="G69" s="14"/>
      <c r="H69" s="155"/>
      <c r="I69" s="155"/>
      <c r="J69" s="155"/>
      <c r="K69" s="155"/>
      <c r="L69" s="155"/>
      <c r="M69" s="155"/>
      <c r="N69" s="155"/>
      <c r="O69" s="155"/>
      <c r="P69" s="155"/>
      <c r="Q69" s="11"/>
      <c r="R69" s="11"/>
      <c r="S69" s="11"/>
      <c r="T69" s="11"/>
      <c r="U69" s="11"/>
      <c r="V69" s="11"/>
      <c r="W69" s="53"/>
    </row>
    <row r="70" spans="1:26" ht="19.95" customHeight="1" x14ac:dyDescent="0.3">
      <c r="A70" s="15"/>
      <c r="B70" s="42"/>
      <c r="C70" s="3"/>
      <c r="D70" s="3"/>
      <c r="E70" s="14"/>
      <c r="F70" s="14"/>
      <c r="G70" s="14"/>
      <c r="H70" s="155"/>
      <c r="I70" s="155"/>
      <c r="J70" s="155"/>
      <c r="K70" s="155"/>
      <c r="L70" s="155"/>
      <c r="M70" s="155"/>
      <c r="N70" s="155"/>
      <c r="O70" s="155"/>
      <c r="P70" s="155"/>
      <c r="Q70" s="11"/>
      <c r="R70" s="11"/>
      <c r="S70" s="11"/>
      <c r="T70" s="11"/>
      <c r="U70" s="11"/>
      <c r="V70" s="11"/>
      <c r="W70" s="53"/>
    </row>
    <row r="71" spans="1:26" ht="19.95" customHeight="1" x14ac:dyDescent="0.3">
      <c r="A71" s="15"/>
      <c r="B71" s="42"/>
      <c r="C71" s="3"/>
      <c r="D71" s="3"/>
      <c r="E71" s="14"/>
      <c r="F71" s="14"/>
      <c r="G71" s="14"/>
      <c r="H71" s="155"/>
      <c r="I71" s="155"/>
      <c r="J71" s="155"/>
      <c r="K71" s="155"/>
      <c r="L71" s="155"/>
      <c r="M71" s="155"/>
      <c r="N71" s="155"/>
      <c r="O71" s="155"/>
      <c r="P71" s="155"/>
      <c r="Q71" s="11"/>
      <c r="R71" s="11"/>
      <c r="S71" s="11"/>
      <c r="T71" s="11"/>
      <c r="U71" s="11"/>
      <c r="V71" s="11"/>
      <c r="W71" s="53"/>
    </row>
    <row r="72" spans="1:26" ht="19.95" customHeight="1" x14ac:dyDescent="0.3">
      <c r="A72" s="15"/>
      <c r="B72" s="210" t="s">
        <v>59</v>
      </c>
      <c r="C72" s="166"/>
      <c r="D72" s="166"/>
      <c r="E72" s="14"/>
      <c r="F72" s="14"/>
      <c r="G72" s="14"/>
      <c r="H72" s="155"/>
      <c r="I72" s="155"/>
      <c r="J72" s="155"/>
      <c r="K72" s="155"/>
      <c r="L72" s="155"/>
      <c r="M72" s="155"/>
      <c r="N72" s="155"/>
      <c r="O72" s="155"/>
      <c r="P72" s="155"/>
      <c r="Q72" s="11"/>
      <c r="R72" s="11"/>
      <c r="S72" s="11"/>
      <c r="T72" s="11"/>
      <c r="U72" s="11"/>
      <c r="V72" s="11"/>
      <c r="W72" s="53"/>
    </row>
    <row r="73" spans="1:26" x14ac:dyDescent="0.3">
      <c r="A73" s="2"/>
      <c r="B73" s="211" t="s">
        <v>87</v>
      </c>
      <c r="C73" s="129" t="s">
        <v>88</v>
      </c>
      <c r="D73" s="129" t="s">
        <v>89</v>
      </c>
      <c r="E73" s="157"/>
      <c r="F73" s="157" t="s">
        <v>90</v>
      </c>
      <c r="G73" s="157" t="s">
        <v>91</v>
      </c>
      <c r="H73" s="158" t="s">
        <v>92</v>
      </c>
      <c r="I73" s="158" t="s">
        <v>93</v>
      </c>
      <c r="J73" s="158"/>
      <c r="K73" s="158"/>
      <c r="L73" s="158"/>
      <c r="M73" s="158"/>
      <c r="N73" s="158"/>
      <c r="O73" s="158"/>
      <c r="P73" s="158" t="s">
        <v>94</v>
      </c>
      <c r="Q73" s="159"/>
      <c r="R73" s="159"/>
      <c r="S73" s="129" t="s">
        <v>95</v>
      </c>
      <c r="T73" s="160"/>
      <c r="U73" s="160"/>
      <c r="V73" s="129" t="s">
        <v>96</v>
      </c>
      <c r="W73" s="53"/>
    </row>
    <row r="74" spans="1:26" x14ac:dyDescent="0.3">
      <c r="A74" s="10"/>
      <c r="B74" s="212"/>
      <c r="C74" s="171"/>
      <c r="D74" s="327" t="s">
        <v>83</v>
      </c>
      <c r="E74" s="327"/>
      <c r="F74" s="136"/>
      <c r="G74" s="172"/>
      <c r="H74" s="136"/>
      <c r="I74" s="136"/>
      <c r="J74" s="137"/>
      <c r="K74" s="137"/>
      <c r="L74" s="137"/>
      <c r="M74" s="137"/>
      <c r="N74" s="137"/>
      <c r="O74" s="137"/>
      <c r="P74" s="137"/>
      <c r="Q74" s="135"/>
      <c r="R74" s="135"/>
      <c r="S74" s="135"/>
      <c r="T74" s="135"/>
      <c r="U74" s="135"/>
      <c r="V74" s="197"/>
      <c r="W74" s="218"/>
      <c r="X74" s="139"/>
      <c r="Y74" s="139"/>
      <c r="Z74" s="139"/>
    </row>
    <row r="75" spans="1:26" x14ac:dyDescent="0.3">
      <c r="A75" s="10"/>
      <c r="B75" s="213"/>
      <c r="C75" s="174">
        <v>921</v>
      </c>
      <c r="D75" s="314" t="s">
        <v>84</v>
      </c>
      <c r="E75" s="314"/>
      <c r="F75" s="140"/>
      <c r="G75" s="173"/>
      <c r="H75" s="140"/>
      <c r="I75" s="140"/>
      <c r="J75" s="141"/>
      <c r="K75" s="141"/>
      <c r="L75" s="141"/>
      <c r="M75" s="141"/>
      <c r="N75" s="141"/>
      <c r="O75" s="141"/>
      <c r="P75" s="141"/>
      <c r="Q75" s="10"/>
      <c r="R75" s="10"/>
      <c r="S75" s="10"/>
      <c r="T75" s="10"/>
      <c r="U75" s="10"/>
      <c r="V75" s="198"/>
      <c r="W75" s="218"/>
      <c r="X75" s="139"/>
      <c r="Y75" s="139"/>
      <c r="Z75" s="139"/>
    </row>
    <row r="76" spans="1:26" ht="25.05" customHeight="1" x14ac:dyDescent="0.3">
      <c r="A76" s="181"/>
      <c r="B76" s="215"/>
      <c r="C76" s="190" t="s">
        <v>431</v>
      </c>
      <c r="D76" s="313" t="s">
        <v>432</v>
      </c>
      <c r="E76" s="313"/>
      <c r="F76" s="185" t="s">
        <v>188</v>
      </c>
      <c r="G76" s="186">
        <v>17</v>
      </c>
      <c r="H76" s="185"/>
      <c r="I76" s="185">
        <f t="shared" ref="I76:I107" si="0">ROUND(G76*(H76),2)</f>
        <v>0</v>
      </c>
      <c r="J76" s="187">
        <f t="shared" ref="J76:J107" si="1">ROUND(G76*(N76),2)</f>
        <v>9.18</v>
      </c>
      <c r="K76" s="188">
        <f t="shared" ref="K76:K107" si="2">ROUND(G76*(O76),2)</f>
        <v>0</v>
      </c>
      <c r="L76" s="188"/>
      <c r="M76" s="188">
        <f>ROUND(G76*(H76),2)</f>
        <v>0</v>
      </c>
      <c r="N76" s="188">
        <v>0.54</v>
      </c>
      <c r="O76" s="188"/>
      <c r="P76" s="191"/>
      <c r="Q76" s="191"/>
      <c r="R76" s="191"/>
      <c r="S76" s="189">
        <f t="shared" ref="S76:S107" si="3">ROUND(G76*(P76),3)</f>
        <v>0</v>
      </c>
      <c r="T76" s="189"/>
      <c r="U76" s="189"/>
      <c r="V76" s="200"/>
      <c r="W76" s="53"/>
      <c r="Z76">
        <v>0</v>
      </c>
    </row>
    <row r="77" spans="1:26" ht="25.05" customHeight="1" x14ac:dyDescent="0.3">
      <c r="A77" s="181"/>
      <c r="B77" s="215"/>
      <c r="C77" s="190" t="s">
        <v>433</v>
      </c>
      <c r="D77" s="313" t="s">
        <v>434</v>
      </c>
      <c r="E77" s="313"/>
      <c r="F77" s="185" t="s">
        <v>188</v>
      </c>
      <c r="G77" s="186">
        <v>167</v>
      </c>
      <c r="H77" s="185"/>
      <c r="I77" s="185">
        <f t="shared" si="0"/>
        <v>0</v>
      </c>
      <c r="J77" s="187">
        <f t="shared" si="1"/>
        <v>103.54</v>
      </c>
      <c r="K77" s="188">
        <f t="shared" si="2"/>
        <v>0</v>
      </c>
      <c r="L77" s="188"/>
      <c r="M77" s="188">
        <f>ROUND(G77*(H77),2)</f>
        <v>0</v>
      </c>
      <c r="N77" s="188">
        <v>0.62</v>
      </c>
      <c r="O77" s="188"/>
      <c r="P77" s="191"/>
      <c r="Q77" s="191"/>
      <c r="R77" s="191"/>
      <c r="S77" s="189">
        <f t="shared" si="3"/>
        <v>0</v>
      </c>
      <c r="T77" s="189"/>
      <c r="U77" s="189"/>
      <c r="V77" s="200"/>
      <c r="W77" s="53"/>
      <c r="Z77">
        <v>0</v>
      </c>
    </row>
    <row r="78" spans="1:26" ht="25.05" customHeight="1" x14ac:dyDescent="0.3">
      <c r="A78" s="181"/>
      <c r="B78" s="215"/>
      <c r="C78" s="190" t="s">
        <v>435</v>
      </c>
      <c r="D78" s="313" t="s">
        <v>436</v>
      </c>
      <c r="E78" s="313"/>
      <c r="F78" s="185" t="s">
        <v>188</v>
      </c>
      <c r="G78" s="186">
        <v>223</v>
      </c>
      <c r="H78" s="185"/>
      <c r="I78" s="185">
        <f t="shared" si="0"/>
        <v>0</v>
      </c>
      <c r="J78" s="187">
        <f t="shared" si="1"/>
        <v>138.26</v>
      </c>
      <c r="K78" s="188">
        <f t="shared" si="2"/>
        <v>0</v>
      </c>
      <c r="L78" s="188"/>
      <c r="M78" s="188">
        <f>ROUND(G78*(H78),2)</f>
        <v>0</v>
      </c>
      <c r="N78" s="188">
        <v>0.62</v>
      </c>
      <c r="O78" s="188"/>
      <c r="P78" s="191"/>
      <c r="Q78" s="191"/>
      <c r="R78" s="191"/>
      <c r="S78" s="189">
        <f t="shared" si="3"/>
        <v>0</v>
      </c>
      <c r="T78" s="189"/>
      <c r="U78" s="189"/>
      <c r="V78" s="200"/>
      <c r="W78" s="53"/>
      <c r="Z78">
        <v>0</v>
      </c>
    </row>
    <row r="79" spans="1:26" ht="25.05" customHeight="1" x14ac:dyDescent="0.3">
      <c r="A79" s="181"/>
      <c r="B79" s="215"/>
      <c r="C79" s="190" t="s">
        <v>437</v>
      </c>
      <c r="D79" s="313" t="s">
        <v>438</v>
      </c>
      <c r="E79" s="313"/>
      <c r="F79" s="185" t="s">
        <v>188</v>
      </c>
      <c r="G79" s="186">
        <v>82</v>
      </c>
      <c r="H79" s="185"/>
      <c r="I79" s="185">
        <f t="shared" si="0"/>
        <v>0</v>
      </c>
      <c r="J79" s="187">
        <f t="shared" si="1"/>
        <v>69.7</v>
      </c>
      <c r="K79" s="188">
        <f t="shared" si="2"/>
        <v>0</v>
      </c>
      <c r="L79" s="188"/>
      <c r="M79" s="188">
        <f>ROUND(G79*(H79),2)</f>
        <v>0</v>
      </c>
      <c r="N79" s="188">
        <v>0.85</v>
      </c>
      <c r="O79" s="188"/>
      <c r="P79" s="191"/>
      <c r="Q79" s="191"/>
      <c r="R79" s="191"/>
      <c r="S79" s="189">
        <f t="shared" si="3"/>
        <v>0</v>
      </c>
      <c r="T79" s="189"/>
      <c r="U79" s="189"/>
      <c r="V79" s="200"/>
      <c r="W79" s="53"/>
      <c r="Z79">
        <v>0</v>
      </c>
    </row>
    <row r="80" spans="1:26" ht="25.05" customHeight="1" x14ac:dyDescent="0.3">
      <c r="A80" s="181"/>
      <c r="B80" s="214"/>
      <c r="C80" s="182" t="s">
        <v>439</v>
      </c>
      <c r="D80" s="317" t="s">
        <v>432</v>
      </c>
      <c r="E80" s="317"/>
      <c r="F80" s="176" t="s">
        <v>188</v>
      </c>
      <c r="G80" s="177">
        <v>17</v>
      </c>
      <c r="H80" s="176"/>
      <c r="I80" s="176">
        <f t="shared" si="0"/>
        <v>0</v>
      </c>
      <c r="J80" s="178">
        <f t="shared" si="1"/>
        <v>11.39</v>
      </c>
      <c r="K80" s="179">
        <f t="shared" si="2"/>
        <v>0</v>
      </c>
      <c r="L80" s="179">
        <f t="shared" ref="L80:L112" si="4">ROUND(G80*(H80),2)</f>
        <v>0</v>
      </c>
      <c r="M80" s="179"/>
      <c r="N80" s="179">
        <v>0.67</v>
      </c>
      <c r="O80" s="179"/>
      <c r="P80" s="183"/>
      <c r="Q80" s="183"/>
      <c r="R80" s="183"/>
      <c r="S80" s="180">
        <f t="shared" si="3"/>
        <v>0</v>
      </c>
      <c r="T80" s="180"/>
      <c r="U80" s="180"/>
      <c r="V80" s="199"/>
      <c r="W80" s="53"/>
      <c r="Z80">
        <v>0</v>
      </c>
    </row>
    <row r="81" spans="1:26" ht="25.05" customHeight="1" x14ac:dyDescent="0.3">
      <c r="A81" s="181"/>
      <c r="B81" s="214"/>
      <c r="C81" s="182" t="s">
        <v>440</v>
      </c>
      <c r="D81" s="317" t="s">
        <v>434</v>
      </c>
      <c r="E81" s="317"/>
      <c r="F81" s="176" t="s">
        <v>188</v>
      </c>
      <c r="G81" s="177">
        <v>167</v>
      </c>
      <c r="H81" s="176"/>
      <c r="I81" s="176">
        <f t="shared" si="0"/>
        <v>0</v>
      </c>
      <c r="J81" s="178">
        <f t="shared" si="1"/>
        <v>115.23</v>
      </c>
      <c r="K81" s="179">
        <f t="shared" si="2"/>
        <v>0</v>
      </c>
      <c r="L81" s="179">
        <f t="shared" si="4"/>
        <v>0</v>
      </c>
      <c r="M81" s="179"/>
      <c r="N81" s="179">
        <v>0.69</v>
      </c>
      <c r="O81" s="179"/>
      <c r="P81" s="183"/>
      <c r="Q81" s="183"/>
      <c r="R81" s="183"/>
      <c r="S81" s="180">
        <f t="shared" si="3"/>
        <v>0</v>
      </c>
      <c r="T81" s="180"/>
      <c r="U81" s="180"/>
      <c r="V81" s="199"/>
      <c r="W81" s="53"/>
      <c r="Z81">
        <v>0</v>
      </c>
    </row>
    <row r="82" spans="1:26" ht="25.05" customHeight="1" x14ac:dyDescent="0.3">
      <c r="A82" s="181"/>
      <c r="B82" s="214"/>
      <c r="C82" s="182" t="s">
        <v>440</v>
      </c>
      <c r="D82" s="317" t="s">
        <v>436</v>
      </c>
      <c r="E82" s="317"/>
      <c r="F82" s="176" t="s">
        <v>188</v>
      </c>
      <c r="G82" s="177">
        <v>223</v>
      </c>
      <c r="H82" s="176"/>
      <c r="I82" s="176">
        <f t="shared" si="0"/>
        <v>0</v>
      </c>
      <c r="J82" s="178">
        <f t="shared" si="1"/>
        <v>153.87</v>
      </c>
      <c r="K82" s="179">
        <f t="shared" si="2"/>
        <v>0</v>
      </c>
      <c r="L82" s="179">
        <f t="shared" si="4"/>
        <v>0</v>
      </c>
      <c r="M82" s="179"/>
      <c r="N82" s="179">
        <v>0.69</v>
      </c>
      <c r="O82" s="179"/>
      <c r="P82" s="183"/>
      <c r="Q82" s="183"/>
      <c r="R82" s="183"/>
      <c r="S82" s="180">
        <f t="shared" si="3"/>
        <v>0</v>
      </c>
      <c r="T82" s="180"/>
      <c r="U82" s="180"/>
      <c r="V82" s="199"/>
      <c r="W82" s="53"/>
      <c r="Z82">
        <v>0</v>
      </c>
    </row>
    <row r="83" spans="1:26" ht="25.05" customHeight="1" x14ac:dyDescent="0.3">
      <c r="A83" s="181"/>
      <c r="B83" s="214"/>
      <c r="C83" s="182" t="s">
        <v>441</v>
      </c>
      <c r="D83" s="317" t="s">
        <v>438</v>
      </c>
      <c r="E83" s="317"/>
      <c r="F83" s="176" t="s">
        <v>188</v>
      </c>
      <c r="G83" s="177">
        <v>82</v>
      </c>
      <c r="H83" s="176"/>
      <c r="I83" s="176">
        <f t="shared" si="0"/>
        <v>0</v>
      </c>
      <c r="J83" s="178">
        <f t="shared" si="1"/>
        <v>64.78</v>
      </c>
      <c r="K83" s="179">
        <f t="shared" si="2"/>
        <v>0</v>
      </c>
      <c r="L83" s="179">
        <f t="shared" si="4"/>
        <v>0</v>
      </c>
      <c r="M83" s="179"/>
      <c r="N83" s="179">
        <v>0.79</v>
      </c>
      <c r="O83" s="179"/>
      <c r="P83" s="183"/>
      <c r="Q83" s="183"/>
      <c r="R83" s="183"/>
      <c r="S83" s="180">
        <f t="shared" si="3"/>
        <v>0</v>
      </c>
      <c r="T83" s="180"/>
      <c r="U83" s="180"/>
      <c r="V83" s="199"/>
      <c r="W83" s="53"/>
      <c r="Z83">
        <v>0</v>
      </c>
    </row>
    <row r="84" spans="1:26" ht="25.05" customHeight="1" x14ac:dyDescent="0.3">
      <c r="A84" s="181"/>
      <c r="B84" s="214"/>
      <c r="C84" s="182" t="s">
        <v>442</v>
      </c>
      <c r="D84" s="317" t="s">
        <v>443</v>
      </c>
      <c r="E84" s="317"/>
      <c r="F84" s="176" t="s">
        <v>188</v>
      </c>
      <c r="G84" s="177">
        <v>51</v>
      </c>
      <c r="H84" s="176"/>
      <c r="I84" s="176">
        <f t="shared" si="0"/>
        <v>0</v>
      </c>
      <c r="J84" s="178">
        <f t="shared" si="1"/>
        <v>34.17</v>
      </c>
      <c r="K84" s="179">
        <f t="shared" si="2"/>
        <v>0</v>
      </c>
      <c r="L84" s="179">
        <f t="shared" si="4"/>
        <v>0</v>
      </c>
      <c r="M84" s="179"/>
      <c r="N84" s="179">
        <v>0.67</v>
      </c>
      <c r="O84" s="179"/>
      <c r="P84" s="183"/>
      <c r="Q84" s="183"/>
      <c r="R84" s="183"/>
      <c r="S84" s="180">
        <f t="shared" si="3"/>
        <v>0</v>
      </c>
      <c r="T84" s="180"/>
      <c r="U84" s="180"/>
      <c r="V84" s="199"/>
      <c r="W84" s="53"/>
      <c r="Z84">
        <v>0</v>
      </c>
    </row>
    <row r="85" spans="1:26" ht="25.05" customHeight="1" x14ac:dyDescent="0.3">
      <c r="A85" s="181"/>
      <c r="B85" s="214"/>
      <c r="C85" s="182" t="s">
        <v>444</v>
      </c>
      <c r="D85" s="317" t="s">
        <v>445</v>
      </c>
      <c r="E85" s="317"/>
      <c r="F85" s="176" t="s">
        <v>188</v>
      </c>
      <c r="G85" s="177">
        <v>62</v>
      </c>
      <c r="H85" s="176"/>
      <c r="I85" s="176">
        <f t="shared" si="0"/>
        <v>0</v>
      </c>
      <c r="J85" s="178">
        <f t="shared" si="1"/>
        <v>42.78</v>
      </c>
      <c r="K85" s="179">
        <f t="shared" si="2"/>
        <v>0</v>
      </c>
      <c r="L85" s="179">
        <f t="shared" si="4"/>
        <v>0</v>
      </c>
      <c r="M85" s="179"/>
      <c r="N85" s="179">
        <v>0.69</v>
      </c>
      <c r="O85" s="179"/>
      <c r="P85" s="183"/>
      <c r="Q85" s="183"/>
      <c r="R85" s="183"/>
      <c r="S85" s="180">
        <f t="shared" si="3"/>
        <v>0</v>
      </c>
      <c r="T85" s="180"/>
      <c r="U85" s="180"/>
      <c r="V85" s="199"/>
      <c r="W85" s="53"/>
      <c r="Z85">
        <v>0</v>
      </c>
    </row>
    <row r="86" spans="1:26" ht="25.05" customHeight="1" x14ac:dyDescent="0.3">
      <c r="A86" s="181"/>
      <c r="B86" s="214"/>
      <c r="C86" s="182" t="s">
        <v>446</v>
      </c>
      <c r="D86" s="317" t="s">
        <v>447</v>
      </c>
      <c r="E86" s="317"/>
      <c r="F86" s="176" t="s">
        <v>188</v>
      </c>
      <c r="G86" s="177">
        <v>88</v>
      </c>
      <c r="H86" s="176"/>
      <c r="I86" s="176">
        <f t="shared" si="0"/>
        <v>0</v>
      </c>
      <c r="J86" s="178">
        <f t="shared" si="1"/>
        <v>62.48</v>
      </c>
      <c r="K86" s="179">
        <f t="shared" si="2"/>
        <v>0</v>
      </c>
      <c r="L86" s="179">
        <f t="shared" si="4"/>
        <v>0</v>
      </c>
      <c r="M86" s="179"/>
      <c r="N86" s="179">
        <v>0.71</v>
      </c>
      <c r="O86" s="179"/>
      <c r="P86" s="183"/>
      <c r="Q86" s="183"/>
      <c r="R86" s="183"/>
      <c r="S86" s="180">
        <f t="shared" si="3"/>
        <v>0</v>
      </c>
      <c r="T86" s="180"/>
      <c r="U86" s="180"/>
      <c r="V86" s="199"/>
      <c r="W86" s="53"/>
      <c r="Z86">
        <v>0</v>
      </c>
    </row>
    <row r="87" spans="1:26" ht="25.05" customHeight="1" x14ac:dyDescent="0.3">
      <c r="A87" s="181"/>
      <c r="B87" s="214"/>
      <c r="C87" s="182" t="s">
        <v>448</v>
      </c>
      <c r="D87" s="317" t="s">
        <v>449</v>
      </c>
      <c r="E87" s="317"/>
      <c r="F87" s="176" t="s">
        <v>188</v>
      </c>
      <c r="G87" s="177">
        <v>203</v>
      </c>
      <c r="H87" s="176"/>
      <c r="I87" s="176">
        <f t="shared" si="0"/>
        <v>0</v>
      </c>
      <c r="J87" s="178">
        <f t="shared" si="1"/>
        <v>81.2</v>
      </c>
      <c r="K87" s="179">
        <f t="shared" si="2"/>
        <v>0</v>
      </c>
      <c r="L87" s="179">
        <f t="shared" si="4"/>
        <v>0</v>
      </c>
      <c r="M87" s="179"/>
      <c r="N87" s="179">
        <v>0.4</v>
      </c>
      <c r="O87" s="179"/>
      <c r="P87" s="183"/>
      <c r="Q87" s="183"/>
      <c r="R87" s="183"/>
      <c r="S87" s="180">
        <f t="shared" si="3"/>
        <v>0</v>
      </c>
      <c r="T87" s="180"/>
      <c r="U87" s="180"/>
      <c r="V87" s="199"/>
      <c r="W87" s="53"/>
      <c r="Z87">
        <v>0</v>
      </c>
    </row>
    <row r="88" spans="1:26" ht="25.05" customHeight="1" x14ac:dyDescent="0.3">
      <c r="A88" s="181"/>
      <c r="B88" s="214"/>
      <c r="C88" s="182" t="s">
        <v>450</v>
      </c>
      <c r="D88" s="317" t="s">
        <v>451</v>
      </c>
      <c r="E88" s="317"/>
      <c r="F88" s="176" t="s">
        <v>452</v>
      </c>
      <c r="G88" s="177">
        <v>10</v>
      </c>
      <c r="H88" s="176"/>
      <c r="I88" s="176">
        <f t="shared" si="0"/>
        <v>0</v>
      </c>
      <c r="J88" s="178">
        <f t="shared" si="1"/>
        <v>154.5</v>
      </c>
      <c r="K88" s="179">
        <f t="shared" si="2"/>
        <v>0</v>
      </c>
      <c r="L88" s="179">
        <f t="shared" si="4"/>
        <v>0</v>
      </c>
      <c r="M88" s="179"/>
      <c r="N88" s="179">
        <v>15.45</v>
      </c>
      <c r="O88" s="179"/>
      <c r="P88" s="183"/>
      <c r="Q88" s="183"/>
      <c r="R88" s="183"/>
      <c r="S88" s="180">
        <f t="shared" si="3"/>
        <v>0</v>
      </c>
      <c r="T88" s="180"/>
      <c r="U88" s="180"/>
      <c r="V88" s="199"/>
      <c r="W88" s="53"/>
      <c r="Z88">
        <v>0</v>
      </c>
    </row>
    <row r="89" spans="1:26" ht="25.05" customHeight="1" x14ac:dyDescent="0.3">
      <c r="A89" s="181"/>
      <c r="B89" s="214"/>
      <c r="C89" s="182" t="s">
        <v>453</v>
      </c>
      <c r="D89" s="317" t="s">
        <v>454</v>
      </c>
      <c r="E89" s="317"/>
      <c r="F89" s="176" t="s">
        <v>284</v>
      </c>
      <c r="G89" s="177">
        <v>12</v>
      </c>
      <c r="H89" s="176"/>
      <c r="I89" s="176">
        <f t="shared" si="0"/>
        <v>0</v>
      </c>
      <c r="J89" s="178">
        <f t="shared" si="1"/>
        <v>45.96</v>
      </c>
      <c r="K89" s="179">
        <f t="shared" si="2"/>
        <v>0</v>
      </c>
      <c r="L89" s="179">
        <f t="shared" si="4"/>
        <v>0</v>
      </c>
      <c r="M89" s="179"/>
      <c r="N89" s="179">
        <v>3.83</v>
      </c>
      <c r="O89" s="179"/>
      <c r="P89" s="183"/>
      <c r="Q89" s="183"/>
      <c r="R89" s="183"/>
      <c r="S89" s="180">
        <f t="shared" si="3"/>
        <v>0</v>
      </c>
      <c r="T89" s="180"/>
      <c r="U89" s="180"/>
      <c r="V89" s="199"/>
      <c r="W89" s="53"/>
      <c r="Z89">
        <v>0</v>
      </c>
    </row>
    <row r="90" spans="1:26" ht="25.05" customHeight="1" x14ac:dyDescent="0.3">
      <c r="A90" s="181"/>
      <c r="B90" s="214"/>
      <c r="C90" s="182" t="s">
        <v>455</v>
      </c>
      <c r="D90" s="317" t="s">
        <v>456</v>
      </c>
      <c r="E90" s="317"/>
      <c r="F90" s="176" t="s">
        <v>284</v>
      </c>
      <c r="G90" s="177">
        <v>22</v>
      </c>
      <c r="H90" s="176"/>
      <c r="I90" s="176">
        <f t="shared" si="0"/>
        <v>0</v>
      </c>
      <c r="J90" s="178">
        <f t="shared" si="1"/>
        <v>102.96</v>
      </c>
      <c r="K90" s="179">
        <f t="shared" si="2"/>
        <v>0</v>
      </c>
      <c r="L90" s="179">
        <f t="shared" si="4"/>
        <v>0</v>
      </c>
      <c r="M90" s="179"/>
      <c r="N90" s="179">
        <v>4.68</v>
      </c>
      <c r="O90" s="179"/>
      <c r="P90" s="183"/>
      <c r="Q90" s="183"/>
      <c r="R90" s="183"/>
      <c r="S90" s="180">
        <f t="shared" si="3"/>
        <v>0</v>
      </c>
      <c r="T90" s="180"/>
      <c r="U90" s="180"/>
      <c r="V90" s="199"/>
      <c r="W90" s="53"/>
      <c r="Z90">
        <v>0</v>
      </c>
    </row>
    <row r="91" spans="1:26" ht="25.05" customHeight="1" x14ac:dyDescent="0.3">
      <c r="A91" s="181"/>
      <c r="B91" s="214"/>
      <c r="C91" s="182" t="s">
        <v>457</v>
      </c>
      <c r="D91" s="317" t="s">
        <v>458</v>
      </c>
      <c r="E91" s="317"/>
      <c r="F91" s="176" t="s">
        <v>284</v>
      </c>
      <c r="G91" s="177">
        <v>4</v>
      </c>
      <c r="H91" s="176"/>
      <c r="I91" s="176">
        <f t="shared" si="0"/>
        <v>0</v>
      </c>
      <c r="J91" s="178">
        <f t="shared" si="1"/>
        <v>18.399999999999999</v>
      </c>
      <c r="K91" s="179">
        <f t="shared" si="2"/>
        <v>0</v>
      </c>
      <c r="L91" s="179">
        <f t="shared" si="4"/>
        <v>0</v>
      </c>
      <c r="M91" s="179"/>
      <c r="N91" s="179">
        <v>4.5999999999999996</v>
      </c>
      <c r="O91" s="179"/>
      <c r="P91" s="183"/>
      <c r="Q91" s="183"/>
      <c r="R91" s="183"/>
      <c r="S91" s="180">
        <f t="shared" si="3"/>
        <v>0</v>
      </c>
      <c r="T91" s="180"/>
      <c r="U91" s="180"/>
      <c r="V91" s="199"/>
      <c r="W91" s="53"/>
      <c r="Z91">
        <v>0</v>
      </c>
    </row>
    <row r="92" spans="1:26" ht="25.05" customHeight="1" x14ac:dyDescent="0.3">
      <c r="A92" s="181"/>
      <c r="B92" s="214"/>
      <c r="C92" s="182" t="s">
        <v>459</v>
      </c>
      <c r="D92" s="317" t="s">
        <v>460</v>
      </c>
      <c r="E92" s="317"/>
      <c r="F92" s="176" t="s">
        <v>284</v>
      </c>
      <c r="G92" s="177">
        <v>4</v>
      </c>
      <c r="H92" s="176"/>
      <c r="I92" s="176">
        <f t="shared" si="0"/>
        <v>0</v>
      </c>
      <c r="J92" s="178">
        <f t="shared" si="1"/>
        <v>17.64</v>
      </c>
      <c r="K92" s="179">
        <f t="shared" si="2"/>
        <v>0</v>
      </c>
      <c r="L92" s="179">
        <f t="shared" si="4"/>
        <v>0</v>
      </c>
      <c r="M92" s="179"/>
      <c r="N92" s="179">
        <v>4.41</v>
      </c>
      <c r="O92" s="179"/>
      <c r="P92" s="183"/>
      <c r="Q92" s="183"/>
      <c r="R92" s="183"/>
      <c r="S92" s="180">
        <f t="shared" si="3"/>
        <v>0</v>
      </c>
      <c r="T92" s="180"/>
      <c r="U92" s="180"/>
      <c r="V92" s="199"/>
      <c r="W92" s="53"/>
      <c r="Z92">
        <v>0</v>
      </c>
    </row>
    <row r="93" spans="1:26" ht="25.05" customHeight="1" x14ac:dyDescent="0.3">
      <c r="A93" s="181"/>
      <c r="B93" s="214"/>
      <c r="C93" s="182" t="s">
        <v>461</v>
      </c>
      <c r="D93" s="317" t="s">
        <v>462</v>
      </c>
      <c r="E93" s="317"/>
      <c r="F93" s="176" t="s">
        <v>284</v>
      </c>
      <c r="G93" s="177">
        <v>2</v>
      </c>
      <c r="H93" s="176"/>
      <c r="I93" s="176">
        <f t="shared" si="0"/>
        <v>0</v>
      </c>
      <c r="J93" s="178">
        <f t="shared" si="1"/>
        <v>10.14</v>
      </c>
      <c r="K93" s="179">
        <f t="shared" si="2"/>
        <v>0</v>
      </c>
      <c r="L93" s="179">
        <f t="shared" si="4"/>
        <v>0</v>
      </c>
      <c r="M93" s="179"/>
      <c r="N93" s="179">
        <v>5.07</v>
      </c>
      <c r="O93" s="179"/>
      <c r="P93" s="183"/>
      <c r="Q93" s="183"/>
      <c r="R93" s="183"/>
      <c r="S93" s="180">
        <f t="shared" si="3"/>
        <v>0</v>
      </c>
      <c r="T93" s="180"/>
      <c r="U93" s="180"/>
      <c r="V93" s="199"/>
      <c r="W93" s="53"/>
      <c r="Z93">
        <v>0</v>
      </c>
    </row>
    <row r="94" spans="1:26" ht="25.05" customHeight="1" x14ac:dyDescent="0.3">
      <c r="A94" s="181"/>
      <c r="B94" s="214"/>
      <c r="C94" s="182" t="s">
        <v>463</v>
      </c>
      <c r="D94" s="317" t="s">
        <v>464</v>
      </c>
      <c r="E94" s="317"/>
      <c r="F94" s="176" t="s">
        <v>284</v>
      </c>
      <c r="G94" s="177">
        <v>6</v>
      </c>
      <c r="H94" s="176"/>
      <c r="I94" s="176">
        <f t="shared" si="0"/>
        <v>0</v>
      </c>
      <c r="J94" s="178">
        <f t="shared" si="1"/>
        <v>24.06</v>
      </c>
      <c r="K94" s="179">
        <f t="shared" si="2"/>
        <v>0</v>
      </c>
      <c r="L94" s="179">
        <f t="shared" si="4"/>
        <v>0</v>
      </c>
      <c r="M94" s="179"/>
      <c r="N94" s="179">
        <v>4.01</v>
      </c>
      <c r="O94" s="179"/>
      <c r="P94" s="183"/>
      <c r="Q94" s="183"/>
      <c r="R94" s="183"/>
      <c r="S94" s="180">
        <f t="shared" si="3"/>
        <v>0</v>
      </c>
      <c r="T94" s="180"/>
      <c r="U94" s="180"/>
      <c r="V94" s="199"/>
      <c r="W94" s="53"/>
      <c r="Z94">
        <v>0</v>
      </c>
    </row>
    <row r="95" spans="1:26" ht="25.05" customHeight="1" x14ac:dyDescent="0.3">
      <c r="A95" s="181"/>
      <c r="B95" s="214"/>
      <c r="C95" s="182" t="s">
        <v>465</v>
      </c>
      <c r="D95" s="317" t="s">
        <v>466</v>
      </c>
      <c r="E95" s="317"/>
      <c r="F95" s="176" t="s">
        <v>284</v>
      </c>
      <c r="G95" s="177">
        <v>16</v>
      </c>
      <c r="H95" s="176"/>
      <c r="I95" s="176">
        <f t="shared" si="0"/>
        <v>0</v>
      </c>
      <c r="J95" s="178">
        <f t="shared" si="1"/>
        <v>111.04</v>
      </c>
      <c r="K95" s="179">
        <f t="shared" si="2"/>
        <v>0</v>
      </c>
      <c r="L95" s="179">
        <f t="shared" si="4"/>
        <v>0</v>
      </c>
      <c r="M95" s="179"/>
      <c r="N95" s="179">
        <v>6.9399999999999995</v>
      </c>
      <c r="O95" s="179"/>
      <c r="P95" s="183"/>
      <c r="Q95" s="183"/>
      <c r="R95" s="183"/>
      <c r="S95" s="180">
        <f t="shared" si="3"/>
        <v>0</v>
      </c>
      <c r="T95" s="180"/>
      <c r="U95" s="180"/>
      <c r="V95" s="199"/>
      <c r="W95" s="53"/>
      <c r="Z95">
        <v>0</v>
      </c>
    </row>
    <row r="96" spans="1:26" ht="25.05" customHeight="1" x14ac:dyDescent="0.3">
      <c r="A96" s="181"/>
      <c r="B96" s="214"/>
      <c r="C96" s="182" t="s">
        <v>467</v>
      </c>
      <c r="D96" s="317" t="s">
        <v>468</v>
      </c>
      <c r="E96" s="317"/>
      <c r="F96" s="176" t="s">
        <v>284</v>
      </c>
      <c r="G96" s="177">
        <v>22</v>
      </c>
      <c r="H96" s="176"/>
      <c r="I96" s="176">
        <f t="shared" si="0"/>
        <v>0</v>
      </c>
      <c r="J96" s="178">
        <f t="shared" si="1"/>
        <v>143.88</v>
      </c>
      <c r="K96" s="179">
        <f t="shared" si="2"/>
        <v>0</v>
      </c>
      <c r="L96" s="179">
        <f t="shared" si="4"/>
        <v>0</v>
      </c>
      <c r="M96" s="179"/>
      <c r="N96" s="179">
        <v>6.54</v>
      </c>
      <c r="O96" s="179"/>
      <c r="P96" s="183"/>
      <c r="Q96" s="183"/>
      <c r="R96" s="183"/>
      <c r="S96" s="180">
        <f t="shared" si="3"/>
        <v>0</v>
      </c>
      <c r="T96" s="180"/>
      <c r="U96" s="180"/>
      <c r="V96" s="199"/>
      <c r="W96" s="53"/>
      <c r="Z96">
        <v>0</v>
      </c>
    </row>
    <row r="97" spans="1:26" ht="25.05" customHeight="1" x14ac:dyDescent="0.3">
      <c r="A97" s="181"/>
      <c r="B97" s="214"/>
      <c r="C97" s="182" t="s">
        <v>469</v>
      </c>
      <c r="D97" s="317" t="s">
        <v>470</v>
      </c>
      <c r="E97" s="317"/>
      <c r="F97" s="176" t="s">
        <v>284</v>
      </c>
      <c r="G97" s="177">
        <v>3</v>
      </c>
      <c r="H97" s="176"/>
      <c r="I97" s="176">
        <f t="shared" si="0"/>
        <v>0</v>
      </c>
      <c r="J97" s="178">
        <f t="shared" si="1"/>
        <v>5.55</v>
      </c>
      <c r="K97" s="179">
        <f t="shared" si="2"/>
        <v>0</v>
      </c>
      <c r="L97" s="179">
        <f t="shared" si="4"/>
        <v>0</v>
      </c>
      <c r="M97" s="179"/>
      <c r="N97" s="179">
        <v>1.85</v>
      </c>
      <c r="O97" s="179"/>
      <c r="P97" s="183"/>
      <c r="Q97" s="183"/>
      <c r="R97" s="183"/>
      <c r="S97" s="180">
        <f t="shared" si="3"/>
        <v>0</v>
      </c>
      <c r="T97" s="180"/>
      <c r="U97" s="180"/>
      <c r="V97" s="199"/>
      <c r="W97" s="53"/>
      <c r="Z97">
        <v>0</v>
      </c>
    </row>
    <row r="98" spans="1:26" ht="25.05" customHeight="1" x14ac:dyDescent="0.3">
      <c r="A98" s="181"/>
      <c r="B98" s="214"/>
      <c r="C98" s="182" t="s">
        <v>471</v>
      </c>
      <c r="D98" s="317" t="s">
        <v>472</v>
      </c>
      <c r="E98" s="317"/>
      <c r="F98" s="176" t="s">
        <v>284</v>
      </c>
      <c r="G98" s="177">
        <v>6</v>
      </c>
      <c r="H98" s="176"/>
      <c r="I98" s="176">
        <f t="shared" si="0"/>
        <v>0</v>
      </c>
      <c r="J98" s="178">
        <f t="shared" si="1"/>
        <v>12.72</v>
      </c>
      <c r="K98" s="179">
        <f t="shared" si="2"/>
        <v>0</v>
      </c>
      <c r="L98" s="179">
        <f t="shared" si="4"/>
        <v>0</v>
      </c>
      <c r="M98" s="179"/>
      <c r="N98" s="179">
        <v>2.12</v>
      </c>
      <c r="O98" s="179"/>
      <c r="P98" s="183"/>
      <c r="Q98" s="183"/>
      <c r="R98" s="183"/>
      <c r="S98" s="180">
        <f t="shared" si="3"/>
        <v>0</v>
      </c>
      <c r="T98" s="180"/>
      <c r="U98" s="180"/>
      <c r="V98" s="199"/>
      <c r="W98" s="53"/>
      <c r="Z98">
        <v>0</v>
      </c>
    </row>
    <row r="99" spans="1:26" ht="25.05" customHeight="1" x14ac:dyDescent="0.3">
      <c r="A99" s="181"/>
      <c r="B99" s="214"/>
      <c r="C99" s="182" t="s">
        <v>473</v>
      </c>
      <c r="D99" s="317" t="s">
        <v>474</v>
      </c>
      <c r="E99" s="317"/>
      <c r="F99" s="176" t="s">
        <v>284</v>
      </c>
      <c r="G99" s="177">
        <v>6</v>
      </c>
      <c r="H99" s="176"/>
      <c r="I99" s="176">
        <f t="shared" si="0"/>
        <v>0</v>
      </c>
      <c r="J99" s="178">
        <f t="shared" si="1"/>
        <v>25.38</v>
      </c>
      <c r="K99" s="179">
        <f t="shared" si="2"/>
        <v>0</v>
      </c>
      <c r="L99" s="179">
        <f t="shared" si="4"/>
        <v>0</v>
      </c>
      <c r="M99" s="179"/>
      <c r="N99" s="179">
        <v>4.2300000000000004</v>
      </c>
      <c r="O99" s="179"/>
      <c r="P99" s="183"/>
      <c r="Q99" s="183"/>
      <c r="R99" s="183"/>
      <c r="S99" s="180">
        <f t="shared" si="3"/>
        <v>0</v>
      </c>
      <c r="T99" s="180"/>
      <c r="U99" s="180"/>
      <c r="V99" s="199"/>
      <c r="W99" s="53"/>
      <c r="Z99">
        <v>0</v>
      </c>
    </row>
    <row r="100" spans="1:26" ht="25.05" customHeight="1" x14ac:dyDescent="0.3">
      <c r="A100" s="181"/>
      <c r="B100" s="214"/>
      <c r="C100" s="182" t="s">
        <v>475</v>
      </c>
      <c r="D100" s="317" t="s">
        <v>476</v>
      </c>
      <c r="E100" s="317"/>
      <c r="F100" s="176" t="s">
        <v>284</v>
      </c>
      <c r="G100" s="177">
        <v>2</v>
      </c>
      <c r="H100" s="176"/>
      <c r="I100" s="176">
        <f t="shared" si="0"/>
        <v>0</v>
      </c>
      <c r="J100" s="178">
        <f t="shared" si="1"/>
        <v>9.7799999999999994</v>
      </c>
      <c r="K100" s="179">
        <f t="shared" si="2"/>
        <v>0</v>
      </c>
      <c r="L100" s="179">
        <f t="shared" si="4"/>
        <v>0</v>
      </c>
      <c r="M100" s="179"/>
      <c r="N100" s="179">
        <v>4.8899999999999997</v>
      </c>
      <c r="O100" s="179"/>
      <c r="P100" s="183"/>
      <c r="Q100" s="183"/>
      <c r="R100" s="183"/>
      <c r="S100" s="180">
        <f t="shared" si="3"/>
        <v>0</v>
      </c>
      <c r="T100" s="180"/>
      <c r="U100" s="180"/>
      <c r="V100" s="199"/>
      <c r="W100" s="53"/>
      <c r="Z100">
        <v>0</v>
      </c>
    </row>
    <row r="101" spans="1:26" ht="25.05" customHeight="1" x14ac:dyDescent="0.3">
      <c r="A101" s="181"/>
      <c r="B101" s="214"/>
      <c r="C101" s="182" t="s">
        <v>477</v>
      </c>
      <c r="D101" s="317" t="s">
        <v>478</v>
      </c>
      <c r="E101" s="317"/>
      <c r="F101" s="176" t="s">
        <v>284</v>
      </c>
      <c r="G101" s="177">
        <v>6</v>
      </c>
      <c r="H101" s="176"/>
      <c r="I101" s="176">
        <f t="shared" si="0"/>
        <v>0</v>
      </c>
      <c r="J101" s="178">
        <f t="shared" si="1"/>
        <v>24.66</v>
      </c>
      <c r="K101" s="179">
        <f t="shared" si="2"/>
        <v>0</v>
      </c>
      <c r="L101" s="179">
        <f t="shared" si="4"/>
        <v>0</v>
      </c>
      <c r="M101" s="179"/>
      <c r="N101" s="179">
        <v>4.1100000000000003</v>
      </c>
      <c r="O101" s="179"/>
      <c r="P101" s="183"/>
      <c r="Q101" s="183"/>
      <c r="R101" s="183"/>
      <c r="S101" s="180">
        <f t="shared" si="3"/>
        <v>0</v>
      </c>
      <c r="T101" s="180"/>
      <c r="U101" s="180"/>
      <c r="V101" s="199"/>
      <c r="W101" s="53"/>
      <c r="Z101">
        <v>0</v>
      </c>
    </row>
    <row r="102" spans="1:26" ht="25.05" customHeight="1" x14ac:dyDescent="0.3">
      <c r="A102" s="181"/>
      <c r="B102" s="214"/>
      <c r="C102" s="182" t="s">
        <v>479</v>
      </c>
      <c r="D102" s="317" t="s">
        <v>480</v>
      </c>
      <c r="E102" s="317"/>
      <c r="F102" s="176" t="s">
        <v>284</v>
      </c>
      <c r="G102" s="177">
        <v>2</v>
      </c>
      <c r="H102" s="176"/>
      <c r="I102" s="176">
        <f t="shared" si="0"/>
        <v>0</v>
      </c>
      <c r="J102" s="178">
        <f t="shared" si="1"/>
        <v>23.22</v>
      </c>
      <c r="K102" s="179">
        <f t="shared" si="2"/>
        <v>0</v>
      </c>
      <c r="L102" s="179">
        <f t="shared" si="4"/>
        <v>0</v>
      </c>
      <c r="M102" s="179"/>
      <c r="N102" s="179">
        <v>11.61</v>
      </c>
      <c r="O102" s="179"/>
      <c r="P102" s="183"/>
      <c r="Q102" s="183"/>
      <c r="R102" s="183"/>
      <c r="S102" s="180">
        <f t="shared" si="3"/>
        <v>0</v>
      </c>
      <c r="T102" s="180"/>
      <c r="U102" s="180"/>
      <c r="V102" s="199"/>
      <c r="W102" s="53"/>
      <c r="Z102">
        <v>0</v>
      </c>
    </row>
    <row r="103" spans="1:26" ht="25.05" customHeight="1" x14ac:dyDescent="0.3">
      <c r="A103" s="181"/>
      <c r="B103" s="214"/>
      <c r="C103" s="182" t="s">
        <v>481</v>
      </c>
      <c r="D103" s="317" t="s">
        <v>482</v>
      </c>
      <c r="E103" s="317"/>
      <c r="F103" s="176" t="s">
        <v>284</v>
      </c>
      <c r="G103" s="177">
        <v>23</v>
      </c>
      <c r="H103" s="176"/>
      <c r="I103" s="176">
        <f t="shared" si="0"/>
        <v>0</v>
      </c>
      <c r="J103" s="178">
        <f t="shared" si="1"/>
        <v>23</v>
      </c>
      <c r="K103" s="179">
        <f t="shared" si="2"/>
        <v>0</v>
      </c>
      <c r="L103" s="179">
        <f t="shared" si="4"/>
        <v>0</v>
      </c>
      <c r="M103" s="179"/>
      <c r="N103" s="179">
        <v>1</v>
      </c>
      <c r="O103" s="179"/>
      <c r="P103" s="183"/>
      <c r="Q103" s="183"/>
      <c r="R103" s="183"/>
      <c r="S103" s="180">
        <f t="shared" si="3"/>
        <v>0</v>
      </c>
      <c r="T103" s="180"/>
      <c r="U103" s="180"/>
      <c r="V103" s="199"/>
      <c r="W103" s="53"/>
      <c r="Z103">
        <v>0</v>
      </c>
    </row>
    <row r="104" spans="1:26" ht="25.05" customHeight="1" x14ac:dyDescent="0.3">
      <c r="A104" s="181"/>
      <c r="B104" s="214"/>
      <c r="C104" s="182" t="s">
        <v>483</v>
      </c>
      <c r="D104" s="317" t="s">
        <v>484</v>
      </c>
      <c r="E104" s="317"/>
      <c r="F104" s="176" t="s">
        <v>284</v>
      </c>
      <c r="G104" s="177">
        <v>58</v>
      </c>
      <c r="H104" s="176"/>
      <c r="I104" s="176">
        <f t="shared" si="0"/>
        <v>0</v>
      </c>
      <c r="J104" s="178">
        <f t="shared" si="1"/>
        <v>156.6</v>
      </c>
      <c r="K104" s="179">
        <f t="shared" si="2"/>
        <v>0</v>
      </c>
      <c r="L104" s="179">
        <f t="shared" si="4"/>
        <v>0</v>
      </c>
      <c r="M104" s="179"/>
      <c r="N104" s="179">
        <v>2.7</v>
      </c>
      <c r="O104" s="179"/>
      <c r="P104" s="183"/>
      <c r="Q104" s="183"/>
      <c r="R104" s="183"/>
      <c r="S104" s="180">
        <f t="shared" si="3"/>
        <v>0</v>
      </c>
      <c r="T104" s="180"/>
      <c r="U104" s="180"/>
      <c r="V104" s="199"/>
      <c r="W104" s="53"/>
      <c r="Z104">
        <v>0</v>
      </c>
    </row>
    <row r="105" spans="1:26" ht="25.05" customHeight="1" x14ac:dyDescent="0.3">
      <c r="A105" s="181"/>
      <c r="B105" s="214"/>
      <c r="C105" s="182" t="s">
        <v>485</v>
      </c>
      <c r="D105" s="317" t="s">
        <v>486</v>
      </c>
      <c r="E105" s="317"/>
      <c r="F105" s="176" t="s">
        <v>284</v>
      </c>
      <c r="G105" s="177">
        <v>10</v>
      </c>
      <c r="H105" s="176"/>
      <c r="I105" s="176">
        <f t="shared" si="0"/>
        <v>0</v>
      </c>
      <c r="J105" s="178">
        <f t="shared" si="1"/>
        <v>2.8</v>
      </c>
      <c r="K105" s="179">
        <f t="shared" si="2"/>
        <v>0</v>
      </c>
      <c r="L105" s="179">
        <f t="shared" si="4"/>
        <v>0</v>
      </c>
      <c r="M105" s="179"/>
      <c r="N105" s="179">
        <v>0.28000000000000003</v>
      </c>
      <c r="O105" s="179"/>
      <c r="P105" s="183"/>
      <c r="Q105" s="183"/>
      <c r="R105" s="183"/>
      <c r="S105" s="180">
        <f t="shared" si="3"/>
        <v>0</v>
      </c>
      <c r="T105" s="180"/>
      <c r="U105" s="180"/>
      <c r="V105" s="199"/>
      <c r="W105" s="53"/>
      <c r="Z105">
        <v>0</v>
      </c>
    </row>
    <row r="106" spans="1:26" ht="25.05" customHeight="1" x14ac:dyDescent="0.3">
      <c r="A106" s="181"/>
      <c r="B106" s="214"/>
      <c r="C106" s="182" t="s">
        <v>487</v>
      </c>
      <c r="D106" s="317" t="s">
        <v>488</v>
      </c>
      <c r="E106" s="317"/>
      <c r="F106" s="176" t="s">
        <v>284</v>
      </c>
      <c r="G106" s="177">
        <v>400</v>
      </c>
      <c r="H106" s="176"/>
      <c r="I106" s="176">
        <f t="shared" si="0"/>
        <v>0</v>
      </c>
      <c r="J106" s="178">
        <f t="shared" si="1"/>
        <v>296</v>
      </c>
      <c r="K106" s="179">
        <f t="shared" si="2"/>
        <v>0</v>
      </c>
      <c r="L106" s="179">
        <f t="shared" si="4"/>
        <v>0</v>
      </c>
      <c r="M106" s="179"/>
      <c r="N106" s="179">
        <v>0.74</v>
      </c>
      <c r="O106" s="179"/>
      <c r="P106" s="183"/>
      <c r="Q106" s="183"/>
      <c r="R106" s="183"/>
      <c r="S106" s="180">
        <f t="shared" si="3"/>
        <v>0</v>
      </c>
      <c r="T106" s="180"/>
      <c r="U106" s="180"/>
      <c r="V106" s="199"/>
      <c r="W106" s="53"/>
      <c r="Z106">
        <v>0</v>
      </c>
    </row>
    <row r="107" spans="1:26" ht="25.05" customHeight="1" x14ac:dyDescent="0.3">
      <c r="A107" s="181"/>
      <c r="B107" s="214"/>
      <c r="C107" s="182" t="s">
        <v>489</v>
      </c>
      <c r="D107" s="317" t="s">
        <v>490</v>
      </c>
      <c r="E107" s="317"/>
      <c r="F107" s="176" t="s">
        <v>491</v>
      </c>
      <c r="G107" s="177">
        <v>1</v>
      </c>
      <c r="H107" s="176"/>
      <c r="I107" s="176">
        <f t="shared" si="0"/>
        <v>0</v>
      </c>
      <c r="J107" s="178">
        <f t="shared" si="1"/>
        <v>230.37</v>
      </c>
      <c r="K107" s="179">
        <f t="shared" si="2"/>
        <v>0</v>
      </c>
      <c r="L107" s="179">
        <f t="shared" si="4"/>
        <v>0</v>
      </c>
      <c r="M107" s="179"/>
      <c r="N107" s="179">
        <v>230.37</v>
      </c>
      <c r="O107" s="179"/>
      <c r="P107" s="183"/>
      <c r="Q107" s="183"/>
      <c r="R107" s="183"/>
      <c r="S107" s="180">
        <f t="shared" si="3"/>
        <v>0</v>
      </c>
      <c r="T107" s="180"/>
      <c r="U107" s="180"/>
      <c r="V107" s="199"/>
      <c r="W107" s="53"/>
      <c r="Z107">
        <v>0</v>
      </c>
    </row>
    <row r="108" spans="1:26" ht="25.05" customHeight="1" x14ac:dyDescent="0.3">
      <c r="A108" s="181"/>
      <c r="B108" s="214"/>
      <c r="C108" s="182" t="s">
        <v>492</v>
      </c>
      <c r="D108" s="317" t="s">
        <v>493</v>
      </c>
      <c r="E108" s="317"/>
      <c r="F108" s="176" t="s">
        <v>452</v>
      </c>
      <c r="G108" s="177">
        <v>16</v>
      </c>
      <c r="H108" s="176"/>
      <c r="I108" s="176">
        <f t="shared" ref="I108:I139" si="5">ROUND(G108*(H108),2)</f>
        <v>0</v>
      </c>
      <c r="J108" s="178">
        <f t="shared" ref="J108:J140" si="6">ROUND(G108*(N108),2)</f>
        <v>247.2</v>
      </c>
      <c r="K108" s="179">
        <f t="shared" ref="K108:K140" si="7">ROUND(G108*(O108),2)</f>
        <v>0</v>
      </c>
      <c r="L108" s="179">
        <f t="shared" si="4"/>
        <v>0</v>
      </c>
      <c r="M108" s="179"/>
      <c r="N108" s="179">
        <v>15.45</v>
      </c>
      <c r="O108" s="179"/>
      <c r="P108" s="183"/>
      <c r="Q108" s="183"/>
      <c r="R108" s="183"/>
      <c r="S108" s="180">
        <f t="shared" ref="S108:S140" si="8">ROUND(G108*(P108),3)</f>
        <v>0</v>
      </c>
      <c r="T108" s="180"/>
      <c r="U108" s="180"/>
      <c r="V108" s="199"/>
      <c r="W108" s="53"/>
      <c r="Z108">
        <v>0</v>
      </c>
    </row>
    <row r="109" spans="1:26" ht="25.05" customHeight="1" x14ac:dyDescent="0.3">
      <c r="A109" s="181"/>
      <c r="B109" s="214"/>
      <c r="C109" s="182" t="s">
        <v>494</v>
      </c>
      <c r="D109" s="317" t="s">
        <v>495</v>
      </c>
      <c r="E109" s="317"/>
      <c r="F109" s="175" t="s">
        <v>284</v>
      </c>
      <c r="G109" s="177">
        <v>64</v>
      </c>
      <c r="H109" s="176"/>
      <c r="I109" s="176">
        <f t="shared" si="5"/>
        <v>0</v>
      </c>
      <c r="J109" s="175">
        <f t="shared" si="6"/>
        <v>46.72</v>
      </c>
      <c r="K109" s="180">
        <f t="shared" si="7"/>
        <v>0</v>
      </c>
      <c r="L109" s="180">
        <f t="shared" si="4"/>
        <v>0</v>
      </c>
      <c r="M109" s="180"/>
      <c r="N109" s="180">
        <v>0.73</v>
      </c>
      <c r="O109" s="180"/>
      <c r="P109" s="183"/>
      <c r="Q109" s="183"/>
      <c r="R109" s="183"/>
      <c r="S109" s="180">
        <f t="shared" si="8"/>
        <v>0</v>
      </c>
      <c r="T109" s="180"/>
      <c r="U109" s="180"/>
      <c r="V109" s="199"/>
      <c r="W109" s="53"/>
      <c r="Z109">
        <v>0</v>
      </c>
    </row>
    <row r="110" spans="1:26" ht="25.05" customHeight="1" x14ac:dyDescent="0.3">
      <c r="A110" s="181"/>
      <c r="B110" s="214"/>
      <c r="C110" s="182" t="s">
        <v>496</v>
      </c>
      <c r="D110" s="317" t="s">
        <v>497</v>
      </c>
      <c r="E110" s="317"/>
      <c r="F110" s="175" t="s">
        <v>284</v>
      </c>
      <c r="G110" s="177">
        <v>10</v>
      </c>
      <c r="H110" s="176"/>
      <c r="I110" s="176">
        <f t="shared" si="5"/>
        <v>0</v>
      </c>
      <c r="J110" s="175">
        <f t="shared" si="6"/>
        <v>7.2</v>
      </c>
      <c r="K110" s="180">
        <f t="shared" si="7"/>
        <v>0</v>
      </c>
      <c r="L110" s="180">
        <f t="shared" si="4"/>
        <v>0</v>
      </c>
      <c r="M110" s="180"/>
      <c r="N110" s="180">
        <v>0.72</v>
      </c>
      <c r="O110" s="180"/>
      <c r="P110" s="183"/>
      <c r="Q110" s="183"/>
      <c r="R110" s="183"/>
      <c r="S110" s="180">
        <f t="shared" si="8"/>
        <v>0</v>
      </c>
      <c r="T110" s="180"/>
      <c r="U110" s="180"/>
      <c r="V110" s="199"/>
      <c r="W110" s="53"/>
      <c r="Z110">
        <v>0</v>
      </c>
    </row>
    <row r="111" spans="1:26" ht="25.05" customHeight="1" x14ac:dyDescent="0.3">
      <c r="A111" s="181"/>
      <c r="B111" s="214"/>
      <c r="C111" s="182" t="s">
        <v>498</v>
      </c>
      <c r="D111" s="317" t="s">
        <v>499</v>
      </c>
      <c r="E111" s="317"/>
      <c r="F111" s="175" t="s">
        <v>284</v>
      </c>
      <c r="G111" s="177">
        <v>5</v>
      </c>
      <c r="H111" s="176"/>
      <c r="I111" s="176">
        <f t="shared" si="5"/>
        <v>0</v>
      </c>
      <c r="J111" s="175">
        <f t="shared" si="6"/>
        <v>56.8</v>
      </c>
      <c r="K111" s="180">
        <f t="shared" si="7"/>
        <v>0</v>
      </c>
      <c r="L111" s="180">
        <f t="shared" si="4"/>
        <v>0</v>
      </c>
      <c r="M111" s="180"/>
      <c r="N111" s="180">
        <v>11.36</v>
      </c>
      <c r="O111" s="180"/>
      <c r="P111" s="183"/>
      <c r="Q111" s="183"/>
      <c r="R111" s="183"/>
      <c r="S111" s="180">
        <f t="shared" si="8"/>
        <v>0</v>
      </c>
      <c r="T111" s="180"/>
      <c r="U111" s="180"/>
      <c r="V111" s="199"/>
      <c r="W111" s="53"/>
      <c r="Z111">
        <v>0</v>
      </c>
    </row>
    <row r="112" spans="1:26" ht="25.05" customHeight="1" x14ac:dyDescent="0.3">
      <c r="A112" s="181"/>
      <c r="B112" s="214"/>
      <c r="C112" s="182" t="s">
        <v>500</v>
      </c>
      <c r="D112" s="317" t="s">
        <v>501</v>
      </c>
      <c r="E112" s="317"/>
      <c r="F112" s="175" t="s">
        <v>188</v>
      </c>
      <c r="G112" s="177">
        <v>205</v>
      </c>
      <c r="H112" s="176"/>
      <c r="I112" s="176">
        <f t="shared" si="5"/>
        <v>0</v>
      </c>
      <c r="J112" s="175">
        <f t="shared" si="6"/>
        <v>781.05</v>
      </c>
      <c r="K112" s="180">
        <f t="shared" si="7"/>
        <v>0</v>
      </c>
      <c r="L112" s="180">
        <f t="shared" si="4"/>
        <v>0</v>
      </c>
      <c r="M112" s="180"/>
      <c r="N112" s="180">
        <v>3.81</v>
      </c>
      <c r="O112" s="180"/>
      <c r="P112" s="183"/>
      <c r="Q112" s="183"/>
      <c r="R112" s="183"/>
      <c r="S112" s="180">
        <f t="shared" si="8"/>
        <v>0</v>
      </c>
      <c r="T112" s="180"/>
      <c r="U112" s="180"/>
      <c r="V112" s="199"/>
      <c r="W112" s="53"/>
      <c r="Z112">
        <v>0</v>
      </c>
    </row>
    <row r="113" spans="1:26" ht="25.05" customHeight="1" x14ac:dyDescent="0.3">
      <c r="A113" s="181"/>
      <c r="B113" s="215"/>
      <c r="C113" s="190" t="s">
        <v>502</v>
      </c>
      <c r="D113" s="313" t="s">
        <v>503</v>
      </c>
      <c r="E113" s="313"/>
      <c r="F113" s="184" t="s">
        <v>504</v>
      </c>
      <c r="G113" s="186">
        <v>1</v>
      </c>
      <c r="H113" s="185"/>
      <c r="I113" s="185">
        <f t="shared" si="5"/>
        <v>0</v>
      </c>
      <c r="J113" s="184">
        <f t="shared" si="6"/>
        <v>875.5</v>
      </c>
      <c r="K113" s="189">
        <f t="shared" si="7"/>
        <v>0</v>
      </c>
      <c r="L113" s="189"/>
      <c r="M113" s="189">
        <f>ROUND(G113*(H113),2)</f>
        <v>0</v>
      </c>
      <c r="N113" s="189">
        <v>875.5</v>
      </c>
      <c r="O113" s="189"/>
      <c r="P113" s="191"/>
      <c r="Q113" s="191"/>
      <c r="R113" s="191"/>
      <c r="S113" s="189">
        <f t="shared" si="8"/>
        <v>0</v>
      </c>
      <c r="T113" s="189"/>
      <c r="U113" s="189"/>
      <c r="V113" s="200"/>
      <c r="W113" s="53"/>
      <c r="Z113">
        <v>0</v>
      </c>
    </row>
    <row r="114" spans="1:26" ht="25.05" customHeight="1" x14ac:dyDescent="0.3">
      <c r="A114" s="181"/>
      <c r="B114" s="214"/>
      <c r="C114" s="182" t="s">
        <v>505</v>
      </c>
      <c r="D114" s="317" t="s">
        <v>506</v>
      </c>
      <c r="E114" s="317"/>
      <c r="F114" s="175" t="s">
        <v>507</v>
      </c>
      <c r="G114" s="177">
        <v>1</v>
      </c>
      <c r="H114" s="178"/>
      <c r="I114" s="176">
        <f t="shared" si="5"/>
        <v>0</v>
      </c>
      <c r="J114" s="175">
        <f t="shared" si="6"/>
        <v>40.200000000000003</v>
      </c>
      <c r="K114" s="180">
        <f t="shared" si="7"/>
        <v>0</v>
      </c>
      <c r="L114" s="180">
        <f>ROUND(G114*(H114),2)</f>
        <v>0</v>
      </c>
      <c r="M114" s="180"/>
      <c r="N114" s="180">
        <v>40.200898883342745</v>
      </c>
      <c r="O114" s="180"/>
      <c r="P114" s="183"/>
      <c r="Q114" s="183"/>
      <c r="R114" s="183"/>
      <c r="S114" s="180">
        <f t="shared" si="8"/>
        <v>0</v>
      </c>
      <c r="T114" s="180"/>
      <c r="U114" s="180"/>
      <c r="V114" s="199"/>
      <c r="W114" s="53"/>
      <c r="Z114">
        <v>0</v>
      </c>
    </row>
    <row r="115" spans="1:26" ht="25.05" customHeight="1" x14ac:dyDescent="0.3">
      <c r="A115" s="181"/>
      <c r="B115" s="214"/>
      <c r="C115" s="182" t="s">
        <v>508</v>
      </c>
      <c r="D115" s="317" t="s">
        <v>509</v>
      </c>
      <c r="E115" s="317"/>
      <c r="F115" s="175" t="s">
        <v>507</v>
      </c>
      <c r="G115" s="177">
        <v>6</v>
      </c>
      <c r="H115" s="178"/>
      <c r="I115" s="176">
        <f t="shared" si="5"/>
        <v>0</v>
      </c>
      <c r="J115" s="175">
        <f t="shared" si="6"/>
        <v>241.21</v>
      </c>
      <c r="K115" s="180">
        <f t="shared" si="7"/>
        <v>0</v>
      </c>
      <c r="L115" s="180">
        <f>ROUND(G115*(H115),2)</f>
        <v>0</v>
      </c>
      <c r="M115" s="180"/>
      <c r="N115" s="180">
        <v>40.200898883342745</v>
      </c>
      <c r="O115" s="180"/>
      <c r="P115" s="183"/>
      <c r="Q115" s="183"/>
      <c r="R115" s="183"/>
      <c r="S115" s="180">
        <f t="shared" si="8"/>
        <v>0</v>
      </c>
      <c r="T115" s="180"/>
      <c r="U115" s="180"/>
      <c r="V115" s="199"/>
      <c r="W115" s="53"/>
      <c r="Z115">
        <v>0</v>
      </c>
    </row>
    <row r="116" spans="1:26" ht="25.05" customHeight="1" x14ac:dyDescent="0.3">
      <c r="A116" s="181"/>
      <c r="B116" s="215"/>
      <c r="C116" s="190" t="s">
        <v>510</v>
      </c>
      <c r="D116" s="313" t="s">
        <v>511</v>
      </c>
      <c r="E116" s="313"/>
      <c r="F116" s="184" t="s">
        <v>507</v>
      </c>
      <c r="G116" s="186">
        <v>6</v>
      </c>
      <c r="H116" s="187"/>
      <c r="I116" s="185">
        <f t="shared" si="5"/>
        <v>0</v>
      </c>
      <c r="J116" s="184">
        <f t="shared" si="6"/>
        <v>241.21</v>
      </c>
      <c r="K116" s="189">
        <f t="shared" si="7"/>
        <v>0</v>
      </c>
      <c r="L116" s="189"/>
      <c r="M116" s="189">
        <f t="shared" ref="M116:M129" si="9">ROUND(G116*(H116),2)</f>
        <v>0</v>
      </c>
      <c r="N116" s="189">
        <v>40.200898883342745</v>
      </c>
      <c r="O116" s="189"/>
      <c r="P116" s="191"/>
      <c r="Q116" s="191"/>
      <c r="R116" s="191"/>
      <c r="S116" s="189">
        <f t="shared" si="8"/>
        <v>0</v>
      </c>
      <c r="T116" s="189"/>
      <c r="U116" s="189"/>
      <c r="V116" s="200"/>
      <c r="W116" s="53"/>
      <c r="Z116">
        <v>0</v>
      </c>
    </row>
    <row r="117" spans="1:26" ht="25.05" customHeight="1" x14ac:dyDescent="0.3">
      <c r="A117" s="181"/>
      <c r="B117" s="215"/>
      <c r="C117" s="190" t="s">
        <v>512</v>
      </c>
      <c r="D117" s="313" t="s">
        <v>443</v>
      </c>
      <c r="E117" s="313"/>
      <c r="F117" s="184" t="s">
        <v>188</v>
      </c>
      <c r="G117" s="186">
        <v>51</v>
      </c>
      <c r="H117" s="185"/>
      <c r="I117" s="185">
        <f t="shared" si="5"/>
        <v>0</v>
      </c>
      <c r="J117" s="184">
        <f t="shared" si="6"/>
        <v>76.5</v>
      </c>
      <c r="K117" s="189">
        <f t="shared" si="7"/>
        <v>0</v>
      </c>
      <c r="L117" s="189"/>
      <c r="M117" s="189">
        <f t="shared" si="9"/>
        <v>0</v>
      </c>
      <c r="N117" s="189">
        <v>1.5</v>
      </c>
      <c r="O117" s="189"/>
      <c r="P117" s="191"/>
      <c r="Q117" s="191"/>
      <c r="R117" s="191"/>
      <c r="S117" s="189">
        <f t="shared" si="8"/>
        <v>0</v>
      </c>
      <c r="T117" s="189"/>
      <c r="U117" s="189"/>
      <c r="V117" s="200"/>
      <c r="W117" s="53"/>
      <c r="Z117">
        <v>0</v>
      </c>
    </row>
    <row r="118" spans="1:26" ht="25.05" customHeight="1" x14ac:dyDescent="0.3">
      <c r="A118" s="181"/>
      <c r="B118" s="215"/>
      <c r="C118" s="190" t="s">
        <v>513</v>
      </c>
      <c r="D118" s="313" t="s">
        <v>445</v>
      </c>
      <c r="E118" s="313"/>
      <c r="F118" s="184" t="s">
        <v>188</v>
      </c>
      <c r="G118" s="186">
        <v>62</v>
      </c>
      <c r="H118" s="185"/>
      <c r="I118" s="185">
        <f t="shared" si="5"/>
        <v>0</v>
      </c>
      <c r="J118" s="184">
        <f t="shared" si="6"/>
        <v>153.13999999999999</v>
      </c>
      <c r="K118" s="189">
        <f t="shared" si="7"/>
        <v>0</v>
      </c>
      <c r="L118" s="189"/>
      <c r="M118" s="189">
        <f t="shared" si="9"/>
        <v>0</v>
      </c>
      <c r="N118" s="189">
        <v>2.4699999999999998</v>
      </c>
      <c r="O118" s="189"/>
      <c r="P118" s="191"/>
      <c r="Q118" s="191"/>
      <c r="R118" s="191"/>
      <c r="S118" s="189">
        <f t="shared" si="8"/>
        <v>0</v>
      </c>
      <c r="T118" s="189"/>
      <c r="U118" s="189"/>
      <c r="V118" s="200"/>
      <c r="W118" s="53"/>
      <c r="Z118">
        <v>0</v>
      </c>
    </row>
    <row r="119" spans="1:26" ht="25.05" customHeight="1" x14ac:dyDescent="0.3">
      <c r="A119" s="181"/>
      <c r="B119" s="215"/>
      <c r="C119" s="190" t="s">
        <v>514</v>
      </c>
      <c r="D119" s="313" t="s">
        <v>447</v>
      </c>
      <c r="E119" s="313"/>
      <c r="F119" s="184" t="s">
        <v>188</v>
      </c>
      <c r="G119" s="186">
        <v>88</v>
      </c>
      <c r="H119" s="185"/>
      <c r="I119" s="185">
        <f t="shared" si="5"/>
        <v>0</v>
      </c>
      <c r="J119" s="184">
        <f t="shared" si="6"/>
        <v>146.96</v>
      </c>
      <c r="K119" s="189">
        <f t="shared" si="7"/>
        <v>0</v>
      </c>
      <c r="L119" s="189"/>
      <c r="M119" s="189">
        <f t="shared" si="9"/>
        <v>0</v>
      </c>
      <c r="N119" s="189">
        <v>1.67</v>
      </c>
      <c r="O119" s="189"/>
      <c r="P119" s="191"/>
      <c r="Q119" s="191"/>
      <c r="R119" s="191"/>
      <c r="S119" s="189">
        <f t="shared" si="8"/>
        <v>0</v>
      </c>
      <c r="T119" s="189"/>
      <c r="U119" s="189"/>
      <c r="V119" s="200"/>
      <c r="W119" s="53"/>
      <c r="Z119">
        <v>0</v>
      </c>
    </row>
    <row r="120" spans="1:26" ht="25.05" customHeight="1" x14ac:dyDescent="0.3">
      <c r="A120" s="181"/>
      <c r="B120" s="215"/>
      <c r="C120" s="190" t="s">
        <v>515</v>
      </c>
      <c r="D120" s="313" t="s">
        <v>449</v>
      </c>
      <c r="E120" s="313"/>
      <c r="F120" s="184" t="s">
        <v>188</v>
      </c>
      <c r="G120" s="186">
        <v>203</v>
      </c>
      <c r="H120" s="185"/>
      <c r="I120" s="185">
        <f t="shared" si="5"/>
        <v>0</v>
      </c>
      <c r="J120" s="184">
        <f t="shared" si="6"/>
        <v>194.88</v>
      </c>
      <c r="K120" s="189">
        <f t="shared" si="7"/>
        <v>0</v>
      </c>
      <c r="L120" s="189"/>
      <c r="M120" s="189">
        <f t="shared" si="9"/>
        <v>0</v>
      </c>
      <c r="N120" s="189">
        <v>0.96</v>
      </c>
      <c r="O120" s="189"/>
      <c r="P120" s="191"/>
      <c r="Q120" s="191"/>
      <c r="R120" s="191"/>
      <c r="S120" s="189">
        <f t="shared" si="8"/>
        <v>0</v>
      </c>
      <c r="T120" s="189"/>
      <c r="U120" s="189"/>
      <c r="V120" s="200"/>
      <c r="W120" s="53"/>
      <c r="Z120">
        <v>0</v>
      </c>
    </row>
    <row r="121" spans="1:26" ht="25.05" customHeight="1" x14ac:dyDescent="0.3">
      <c r="A121" s="181"/>
      <c r="B121" s="215"/>
      <c r="C121" s="190" t="s">
        <v>516</v>
      </c>
      <c r="D121" s="313" t="s">
        <v>454</v>
      </c>
      <c r="E121" s="313"/>
      <c r="F121" s="184" t="s">
        <v>284</v>
      </c>
      <c r="G121" s="186">
        <v>12</v>
      </c>
      <c r="H121" s="185"/>
      <c r="I121" s="185">
        <f t="shared" si="5"/>
        <v>0</v>
      </c>
      <c r="J121" s="184">
        <f t="shared" si="6"/>
        <v>23.16</v>
      </c>
      <c r="K121" s="189">
        <f t="shared" si="7"/>
        <v>0</v>
      </c>
      <c r="L121" s="189"/>
      <c r="M121" s="189">
        <f t="shared" si="9"/>
        <v>0</v>
      </c>
      <c r="N121" s="189">
        <v>1.9300000000000002</v>
      </c>
      <c r="O121" s="189"/>
      <c r="P121" s="191"/>
      <c r="Q121" s="191"/>
      <c r="R121" s="191"/>
      <c r="S121" s="189">
        <f t="shared" si="8"/>
        <v>0</v>
      </c>
      <c r="T121" s="189"/>
      <c r="U121" s="189"/>
      <c r="V121" s="200"/>
      <c r="W121" s="53"/>
      <c r="Z121">
        <v>0</v>
      </c>
    </row>
    <row r="122" spans="1:26" ht="25.05" customHeight="1" x14ac:dyDescent="0.3">
      <c r="A122" s="181"/>
      <c r="B122" s="215"/>
      <c r="C122" s="190" t="s">
        <v>517</v>
      </c>
      <c r="D122" s="313" t="s">
        <v>518</v>
      </c>
      <c r="E122" s="313"/>
      <c r="F122" s="184" t="s">
        <v>275</v>
      </c>
      <c r="G122" s="186">
        <v>1</v>
      </c>
      <c r="H122" s="185"/>
      <c r="I122" s="185">
        <f t="shared" si="5"/>
        <v>0</v>
      </c>
      <c r="J122" s="184">
        <f t="shared" si="6"/>
        <v>422.3</v>
      </c>
      <c r="K122" s="189">
        <f t="shared" si="7"/>
        <v>0</v>
      </c>
      <c r="L122" s="189"/>
      <c r="M122" s="189">
        <f t="shared" si="9"/>
        <v>0</v>
      </c>
      <c r="N122" s="189">
        <v>422.3</v>
      </c>
      <c r="O122" s="189"/>
      <c r="P122" s="191"/>
      <c r="Q122" s="191"/>
      <c r="R122" s="191"/>
      <c r="S122" s="189">
        <f t="shared" si="8"/>
        <v>0</v>
      </c>
      <c r="T122" s="189"/>
      <c r="U122" s="189"/>
      <c r="V122" s="200"/>
      <c r="W122" s="53"/>
      <c r="Z122">
        <v>0</v>
      </c>
    </row>
    <row r="123" spans="1:26" ht="25.05" customHeight="1" x14ac:dyDescent="0.3">
      <c r="A123" s="181"/>
      <c r="B123" s="215"/>
      <c r="C123" s="190" t="s">
        <v>519</v>
      </c>
      <c r="D123" s="313" t="s">
        <v>456</v>
      </c>
      <c r="E123" s="313"/>
      <c r="F123" s="184" t="s">
        <v>284</v>
      </c>
      <c r="G123" s="186">
        <v>22</v>
      </c>
      <c r="H123" s="185"/>
      <c r="I123" s="185">
        <f t="shared" si="5"/>
        <v>0</v>
      </c>
      <c r="J123" s="184">
        <f t="shared" si="6"/>
        <v>940.06</v>
      </c>
      <c r="K123" s="189">
        <f t="shared" si="7"/>
        <v>0</v>
      </c>
      <c r="L123" s="189"/>
      <c r="M123" s="189">
        <f t="shared" si="9"/>
        <v>0</v>
      </c>
      <c r="N123" s="189">
        <v>42.73</v>
      </c>
      <c r="O123" s="189"/>
      <c r="P123" s="191"/>
      <c r="Q123" s="191"/>
      <c r="R123" s="191"/>
      <c r="S123" s="189">
        <f t="shared" si="8"/>
        <v>0</v>
      </c>
      <c r="T123" s="189"/>
      <c r="U123" s="189"/>
      <c r="V123" s="200"/>
      <c r="W123" s="53"/>
      <c r="Z123">
        <v>0</v>
      </c>
    </row>
    <row r="124" spans="1:26" ht="25.05" customHeight="1" x14ac:dyDescent="0.3">
      <c r="A124" s="181"/>
      <c r="B124" s="215"/>
      <c r="C124" s="190" t="s">
        <v>520</v>
      </c>
      <c r="D124" s="313" t="s">
        <v>458</v>
      </c>
      <c r="E124" s="313"/>
      <c r="F124" s="184" t="s">
        <v>284</v>
      </c>
      <c r="G124" s="186">
        <v>4</v>
      </c>
      <c r="H124" s="185"/>
      <c r="I124" s="185">
        <f t="shared" si="5"/>
        <v>0</v>
      </c>
      <c r="J124" s="184">
        <f t="shared" si="6"/>
        <v>235.08</v>
      </c>
      <c r="K124" s="189">
        <f t="shared" si="7"/>
        <v>0</v>
      </c>
      <c r="L124" s="189"/>
      <c r="M124" s="189">
        <f t="shared" si="9"/>
        <v>0</v>
      </c>
      <c r="N124" s="189">
        <v>58.77</v>
      </c>
      <c r="O124" s="189"/>
      <c r="P124" s="191"/>
      <c r="Q124" s="191"/>
      <c r="R124" s="191"/>
      <c r="S124" s="189">
        <f t="shared" si="8"/>
        <v>0</v>
      </c>
      <c r="T124" s="189"/>
      <c r="U124" s="189"/>
      <c r="V124" s="200"/>
      <c r="W124" s="53"/>
      <c r="Z124">
        <v>0</v>
      </c>
    </row>
    <row r="125" spans="1:26" ht="25.05" customHeight="1" x14ac:dyDescent="0.3">
      <c r="A125" s="181"/>
      <c r="B125" s="215"/>
      <c r="C125" s="190" t="s">
        <v>521</v>
      </c>
      <c r="D125" s="313" t="s">
        <v>460</v>
      </c>
      <c r="E125" s="313"/>
      <c r="F125" s="184" t="s">
        <v>284</v>
      </c>
      <c r="G125" s="186">
        <v>4</v>
      </c>
      <c r="H125" s="185"/>
      <c r="I125" s="185">
        <f t="shared" si="5"/>
        <v>0</v>
      </c>
      <c r="J125" s="184">
        <f t="shared" si="6"/>
        <v>119.08</v>
      </c>
      <c r="K125" s="189">
        <f t="shared" si="7"/>
        <v>0</v>
      </c>
      <c r="L125" s="189"/>
      <c r="M125" s="189">
        <f t="shared" si="9"/>
        <v>0</v>
      </c>
      <c r="N125" s="189">
        <v>29.77</v>
      </c>
      <c r="O125" s="189"/>
      <c r="P125" s="191"/>
      <c r="Q125" s="191"/>
      <c r="R125" s="191"/>
      <c r="S125" s="189">
        <f t="shared" si="8"/>
        <v>0</v>
      </c>
      <c r="T125" s="189"/>
      <c r="U125" s="189"/>
      <c r="V125" s="200"/>
      <c r="W125" s="53"/>
      <c r="Z125">
        <v>0</v>
      </c>
    </row>
    <row r="126" spans="1:26" ht="25.05" customHeight="1" x14ac:dyDescent="0.3">
      <c r="A126" s="181"/>
      <c r="B126" s="215"/>
      <c r="C126" s="190" t="s">
        <v>522</v>
      </c>
      <c r="D126" s="313" t="s">
        <v>462</v>
      </c>
      <c r="E126" s="313"/>
      <c r="F126" s="184" t="s">
        <v>284</v>
      </c>
      <c r="G126" s="186">
        <v>2</v>
      </c>
      <c r="H126" s="185"/>
      <c r="I126" s="185">
        <f t="shared" si="5"/>
        <v>0</v>
      </c>
      <c r="J126" s="184">
        <f t="shared" si="6"/>
        <v>59.54</v>
      </c>
      <c r="K126" s="189">
        <f t="shared" si="7"/>
        <v>0</v>
      </c>
      <c r="L126" s="189"/>
      <c r="M126" s="189">
        <f t="shared" si="9"/>
        <v>0</v>
      </c>
      <c r="N126" s="189">
        <v>29.77</v>
      </c>
      <c r="O126" s="189"/>
      <c r="P126" s="191"/>
      <c r="Q126" s="191"/>
      <c r="R126" s="191"/>
      <c r="S126" s="189">
        <f t="shared" si="8"/>
        <v>0</v>
      </c>
      <c r="T126" s="189"/>
      <c r="U126" s="189"/>
      <c r="V126" s="200"/>
      <c r="W126" s="53"/>
      <c r="Z126">
        <v>0</v>
      </c>
    </row>
    <row r="127" spans="1:26" ht="25.05" customHeight="1" x14ac:dyDescent="0.3">
      <c r="A127" s="181"/>
      <c r="B127" s="215"/>
      <c r="C127" s="190" t="s">
        <v>523</v>
      </c>
      <c r="D127" s="313" t="s">
        <v>464</v>
      </c>
      <c r="E127" s="313"/>
      <c r="F127" s="184" t="s">
        <v>284</v>
      </c>
      <c r="G127" s="186">
        <v>6</v>
      </c>
      <c r="H127" s="185"/>
      <c r="I127" s="185">
        <f t="shared" si="5"/>
        <v>0</v>
      </c>
      <c r="J127" s="184">
        <f t="shared" si="6"/>
        <v>341.16</v>
      </c>
      <c r="K127" s="189">
        <f t="shared" si="7"/>
        <v>0</v>
      </c>
      <c r="L127" s="189"/>
      <c r="M127" s="189">
        <f t="shared" si="9"/>
        <v>0</v>
      </c>
      <c r="N127" s="189">
        <v>56.86</v>
      </c>
      <c r="O127" s="189"/>
      <c r="P127" s="191"/>
      <c r="Q127" s="191"/>
      <c r="R127" s="191"/>
      <c r="S127" s="189">
        <f t="shared" si="8"/>
        <v>0</v>
      </c>
      <c r="T127" s="189"/>
      <c r="U127" s="189"/>
      <c r="V127" s="200"/>
      <c r="W127" s="53"/>
      <c r="Z127">
        <v>0</v>
      </c>
    </row>
    <row r="128" spans="1:26" ht="25.05" customHeight="1" x14ac:dyDescent="0.3">
      <c r="A128" s="181"/>
      <c r="B128" s="215"/>
      <c r="C128" s="190" t="s">
        <v>524</v>
      </c>
      <c r="D128" s="313" t="s">
        <v>470</v>
      </c>
      <c r="E128" s="313"/>
      <c r="F128" s="184" t="s">
        <v>284</v>
      </c>
      <c r="G128" s="186">
        <v>3</v>
      </c>
      <c r="H128" s="185"/>
      <c r="I128" s="185">
        <f t="shared" si="5"/>
        <v>0</v>
      </c>
      <c r="J128" s="184">
        <f t="shared" si="6"/>
        <v>13.65</v>
      </c>
      <c r="K128" s="189">
        <f t="shared" si="7"/>
        <v>0</v>
      </c>
      <c r="L128" s="189"/>
      <c r="M128" s="189">
        <f t="shared" si="9"/>
        <v>0</v>
      </c>
      <c r="N128" s="189">
        <v>4.55</v>
      </c>
      <c r="O128" s="189"/>
      <c r="P128" s="191"/>
      <c r="Q128" s="191"/>
      <c r="R128" s="191"/>
      <c r="S128" s="189">
        <f t="shared" si="8"/>
        <v>0</v>
      </c>
      <c r="T128" s="189"/>
      <c r="U128" s="189"/>
      <c r="V128" s="200"/>
      <c r="W128" s="53"/>
      <c r="Z128">
        <v>0</v>
      </c>
    </row>
    <row r="129" spans="1:26" ht="25.05" customHeight="1" x14ac:dyDescent="0.3">
      <c r="A129" s="181"/>
      <c r="B129" s="215"/>
      <c r="C129" s="190" t="s">
        <v>525</v>
      </c>
      <c r="D129" s="313" t="s">
        <v>472</v>
      </c>
      <c r="E129" s="313"/>
      <c r="F129" s="184" t="s">
        <v>284</v>
      </c>
      <c r="G129" s="186">
        <v>6</v>
      </c>
      <c r="H129" s="185"/>
      <c r="I129" s="185">
        <f t="shared" si="5"/>
        <v>0</v>
      </c>
      <c r="J129" s="184">
        <f t="shared" si="6"/>
        <v>29.82</v>
      </c>
      <c r="K129" s="189">
        <f t="shared" si="7"/>
        <v>0</v>
      </c>
      <c r="L129" s="189"/>
      <c r="M129" s="189">
        <f t="shared" si="9"/>
        <v>0</v>
      </c>
      <c r="N129" s="189">
        <v>4.97</v>
      </c>
      <c r="O129" s="189"/>
      <c r="P129" s="191"/>
      <c r="Q129" s="191"/>
      <c r="R129" s="191"/>
      <c r="S129" s="189">
        <f t="shared" si="8"/>
        <v>0</v>
      </c>
      <c r="T129" s="189"/>
      <c r="U129" s="189"/>
      <c r="V129" s="200"/>
      <c r="W129" s="53"/>
      <c r="Z129">
        <v>0</v>
      </c>
    </row>
    <row r="130" spans="1:26" ht="25.05" customHeight="1" x14ac:dyDescent="0.3">
      <c r="A130" s="181"/>
      <c r="B130" s="214"/>
      <c r="C130" s="182" t="s">
        <v>526</v>
      </c>
      <c r="D130" s="317" t="s">
        <v>474</v>
      </c>
      <c r="E130" s="317"/>
      <c r="F130" s="175" t="s">
        <v>284</v>
      </c>
      <c r="G130" s="177">
        <v>6</v>
      </c>
      <c r="H130" s="176"/>
      <c r="I130" s="176">
        <f t="shared" si="5"/>
        <v>0</v>
      </c>
      <c r="J130" s="175">
        <f t="shared" si="6"/>
        <v>44.46</v>
      </c>
      <c r="K130" s="180">
        <f t="shared" si="7"/>
        <v>0</v>
      </c>
      <c r="L130" s="180">
        <f t="shared" ref="L130:L139" si="10">ROUND(G130*(H130),2)</f>
        <v>0</v>
      </c>
      <c r="M130" s="180"/>
      <c r="N130" s="180">
        <v>7.41</v>
      </c>
      <c r="O130" s="180"/>
      <c r="P130" s="183"/>
      <c r="Q130" s="183"/>
      <c r="R130" s="183"/>
      <c r="S130" s="180">
        <f t="shared" si="8"/>
        <v>0</v>
      </c>
      <c r="T130" s="180"/>
      <c r="U130" s="180"/>
      <c r="V130" s="199"/>
      <c r="W130" s="53"/>
      <c r="Z130">
        <v>0</v>
      </c>
    </row>
    <row r="131" spans="1:26" ht="25.05" customHeight="1" x14ac:dyDescent="0.3">
      <c r="A131" s="181"/>
      <c r="B131" s="214"/>
      <c r="C131" s="182" t="s">
        <v>527</v>
      </c>
      <c r="D131" s="317" t="s">
        <v>476</v>
      </c>
      <c r="E131" s="317"/>
      <c r="F131" s="175" t="s">
        <v>284</v>
      </c>
      <c r="G131" s="177">
        <v>2</v>
      </c>
      <c r="H131" s="176"/>
      <c r="I131" s="176">
        <f t="shared" si="5"/>
        <v>0</v>
      </c>
      <c r="J131" s="175">
        <f t="shared" si="6"/>
        <v>9.4600000000000009</v>
      </c>
      <c r="K131" s="180">
        <f t="shared" si="7"/>
        <v>0</v>
      </c>
      <c r="L131" s="180">
        <f t="shared" si="10"/>
        <v>0</v>
      </c>
      <c r="M131" s="180"/>
      <c r="N131" s="180">
        <v>4.7300000000000004</v>
      </c>
      <c r="O131" s="180"/>
      <c r="P131" s="183"/>
      <c r="Q131" s="183"/>
      <c r="R131" s="183"/>
      <c r="S131" s="180">
        <f t="shared" si="8"/>
        <v>0</v>
      </c>
      <c r="T131" s="180"/>
      <c r="U131" s="180"/>
      <c r="V131" s="199"/>
      <c r="W131" s="53"/>
      <c r="Z131">
        <v>0</v>
      </c>
    </row>
    <row r="132" spans="1:26" ht="25.05" customHeight="1" x14ac:dyDescent="0.3">
      <c r="A132" s="181"/>
      <c r="B132" s="214"/>
      <c r="C132" s="182" t="s">
        <v>528</v>
      </c>
      <c r="D132" s="317" t="s">
        <v>478</v>
      </c>
      <c r="E132" s="317"/>
      <c r="F132" s="175" t="s">
        <v>284</v>
      </c>
      <c r="G132" s="177">
        <v>6</v>
      </c>
      <c r="H132" s="176"/>
      <c r="I132" s="176">
        <f t="shared" si="5"/>
        <v>0</v>
      </c>
      <c r="J132" s="175">
        <f t="shared" si="6"/>
        <v>42</v>
      </c>
      <c r="K132" s="180">
        <f t="shared" si="7"/>
        <v>0</v>
      </c>
      <c r="L132" s="180">
        <f t="shared" si="10"/>
        <v>0</v>
      </c>
      <c r="M132" s="180"/>
      <c r="N132" s="180">
        <v>7</v>
      </c>
      <c r="O132" s="180"/>
      <c r="P132" s="183"/>
      <c r="Q132" s="183"/>
      <c r="R132" s="183"/>
      <c r="S132" s="180">
        <f t="shared" si="8"/>
        <v>0</v>
      </c>
      <c r="T132" s="180"/>
      <c r="U132" s="180"/>
      <c r="V132" s="199"/>
      <c r="W132" s="53"/>
      <c r="Z132">
        <v>0</v>
      </c>
    </row>
    <row r="133" spans="1:26" ht="25.05" customHeight="1" x14ac:dyDescent="0.3">
      <c r="A133" s="181"/>
      <c r="B133" s="214"/>
      <c r="C133" s="182" t="s">
        <v>529</v>
      </c>
      <c r="D133" s="317" t="s">
        <v>480</v>
      </c>
      <c r="E133" s="317"/>
      <c r="F133" s="175" t="s">
        <v>284</v>
      </c>
      <c r="G133" s="177">
        <v>2</v>
      </c>
      <c r="H133" s="176"/>
      <c r="I133" s="176">
        <f t="shared" si="5"/>
        <v>0</v>
      </c>
      <c r="J133" s="175">
        <f t="shared" si="6"/>
        <v>181.74</v>
      </c>
      <c r="K133" s="180">
        <f t="shared" si="7"/>
        <v>0</v>
      </c>
      <c r="L133" s="180">
        <f t="shared" si="10"/>
        <v>0</v>
      </c>
      <c r="M133" s="180"/>
      <c r="N133" s="180">
        <v>90.87</v>
      </c>
      <c r="O133" s="180"/>
      <c r="P133" s="183"/>
      <c r="Q133" s="183"/>
      <c r="R133" s="183"/>
      <c r="S133" s="180">
        <f t="shared" si="8"/>
        <v>0</v>
      </c>
      <c r="T133" s="180"/>
      <c r="U133" s="180"/>
      <c r="V133" s="199"/>
      <c r="W133" s="53"/>
      <c r="Z133">
        <v>0</v>
      </c>
    </row>
    <row r="134" spans="1:26" ht="25.05" customHeight="1" x14ac:dyDescent="0.3">
      <c r="A134" s="181"/>
      <c r="B134" s="214"/>
      <c r="C134" s="182" t="s">
        <v>530</v>
      </c>
      <c r="D134" s="317" t="s">
        <v>482</v>
      </c>
      <c r="E134" s="317"/>
      <c r="F134" s="175" t="s">
        <v>284</v>
      </c>
      <c r="G134" s="177">
        <v>23</v>
      </c>
      <c r="H134" s="176"/>
      <c r="I134" s="176">
        <f t="shared" si="5"/>
        <v>0</v>
      </c>
      <c r="J134" s="175">
        <f t="shared" si="6"/>
        <v>4.83</v>
      </c>
      <c r="K134" s="180">
        <f t="shared" si="7"/>
        <v>0</v>
      </c>
      <c r="L134" s="180">
        <f t="shared" si="10"/>
        <v>0</v>
      </c>
      <c r="M134" s="180"/>
      <c r="N134" s="180">
        <v>0.21</v>
      </c>
      <c r="O134" s="180"/>
      <c r="P134" s="183"/>
      <c r="Q134" s="183"/>
      <c r="R134" s="183"/>
      <c r="S134" s="180">
        <f t="shared" si="8"/>
        <v>0</v>
      </c>
      <c r="T134" s="180"/>
      <c r="U134" s="180"/>
      <c r="V134" s="199"/>
      <c r="W134" s="53"/>
      <c r="Z134">
        <v>0</v>
      </c>
    </row>
    <row r="135" spans="1:26" ht="25.05" customHeight="1" x14ac:dyDescent="0.3">
      <c r="A135" s="181"/>
      <c r="B135" s="214"/>
      <c r="C135" s="182" t="s">
        <v>531</v>
      </c>
      <c r="D135" s="317" t="s">
        <v>484</v>
      </c>
      <c r="E135" s="317"/>
      <c r="F135" s="175" t="s">
        <v>284</v>
      </c>
      <c r="G135" s="177">
        <v>58</v>
      </c>
      <c r="H135" s="176"/>
      <c r="I135" s="176">
        <f t="shared" si="5"/>
        <v>0</v>
      </c>
      <c r="J135" s="175">
        <f t="shared" si="6"/>
        <v>112.52</v>
      </c>
      <c r="K135" s="180">
        <f t="shared" si="7"/>
        <v>0</v>
      </c>
      <c r="L135" s="180">
        <f t="shared" si="10"/>
        <v>0</v>
      </c>
      <c r="M135" s="180"/>
      <c r="N135" s="180">
        <v>1.94</v>
      </c>
      <c r="O135" s="180"/>
      <c r="P135" s="183"/>
      <c r="Q135" s="183"/>
      <c r="R135" s="183"/>
      <c r="S135" s="180">
        <f t="shared" si="8"/>
        <v>0</v>
      </c>
      <c r="T135" s="180"/>
      <c r="U135" s="180"/>
      <c r="V135" s="199"/>
      <c r="W135" s="53"/>
      <c r="Z135">
        <v>0</v>
      </c>
    </row>
    <row r="136" spans="1:26" ht="25.05" customHeight="1" x14ac:dyDescent="0.3">
      <c r="A136" s="181"/>
      <c r="B136" s="214"/>
      <c r="C136" s="182" t="s">
        <v>532</v>
      </c>
      <c r="D136" s="317" t="s">
        <v>486</v>
      </c>
      <c r="E136" s="317"/>
      <c r="F136" s="175" t="s">
        <v>284</v>
      </c>
      <c r="G136" s="177">
        <v>10</v>
      </c>
      <c r="H136" s="176"/>
      <c r="I136" s="176">
        <f t="shared" si="5"/>
        <v>0</v>
      </c>
      <c r="J136" s="175">
        <f t="shared" si="6"/>
        <v>10.3</v>
      </c>
      <c r="K136" s="180">
        <f t="shared" si="7"/>
        <v>0</v>
      </c>
      <c r="L136" s="180">
        <f t="shared" si="10"/>
        <v>0</v>
      </c>
      <c r="M136" s="180"/>
      <c r="N136" s="180">
        <v>1.03</v>
      </c>
      <c r="O136" s="180"/>
      <c r="P136" s="183"/>
      <c r="Q136" s="183"/>
      <c r="R136" s="183"/>
      <c r="S136" s="180">
        <f t="shared" si="8"/>
        <v>0</v>
      </c>
      <c r="T136" s="180"/>
      <c r="U136" s="180"/>
      <c r="V136" s="199"/>
      <c r="W136" s="53"/>
      <c r="Z136">
        <v>0</v>
      </c>
    </row>
    <row r="137" spans="1:26" ht="25.05" customHeight="1" x14ac:dyDescent="0.3">
      <c r="A137" s="181"/>
      <c r="B137" s="214"/>
      <c r="C137" s="182" t="s">
        <v>533</v>
      </c>
      <c r="D137" s="317" t="s">
        <v>488</v>
      </c>
      <c r="E137" s="317"/>
      <c r="F137" s="175" t="s">
        <v>284</v>
      </c>
      <c r="G137" s="177">
        <v>400</v>
      </c>
      <c r="H137" s="176"/>
      <c r="I137" s="176">
        <f t="shared" si="5"/>
        <v>0</v>
      </c>
      <c r="J137" s="175">
        <f t="shared" si="6"/>
        <v>144</v>
      </c>
      <c r="K137" s="180">
        <f t="shared" si="7"/>
        <v>0</v>
      </c>
      <c r="L137" s="180">
        <f t="shared" si="10"/>
        <v>0</v>
      </c>
      <c r="M137" s="180"/>
      <c r="N137" s="180">
        <v>0.36</v>
      </c>
      <c r="O137" s="180"/>
      <c r="P137" s="183"/>
      <c r="Q137" s="183"/>
      <c r="R137" s="183"/>
      <c r="S137" s="180">
        <f t="shared" si="8"/>
        <v>0</v>
      </c>
      <c r="T137" s="180"/>
      <c r="U137" s="180"/>
      <c r="V137" s="199"/>
      <c r="W137" s="53"/>
      <c r="Z137">
        <v>0</v>
      </c>
    </row>
    <row r="138" spans="1:26" ht="25.05" customHeight="1" x14ac:dyDescent="0.3">
      <c r="A138" s="181"/>
      <c r="B138" s="214"/>
      <c r="C138" s="182" t="s">
        <v>534</v>
      </c>
      <c r="D138" s="317" t="s">
        <v>490</v>
      </c>
      <c r="E138" s="317"/>
      <c r="F138" s="175" t="s">
        <v>491</v>
      </c>
      <c r="G138" s="177">
        <v>1</v>
      </c>
      <c r="H138" s="176"/>
      <c r="I138" s="176">
        <f t="shared" si="5"/>
        <v>0</v>
      </c>
      <c r="J138" s="175">
        <f t="shared" si="6"/>
        <v>257.5</v>
      </c>
      <c r="K138" s="180">
        <f t="shared" si="7"/>
        <v>0</v>
      </c>
      <c r="L138" s="180">
        <f t="shared" si="10"/>
        <v>0</v>
      </c>
      <c r="M138" s="180"/>
      <c r="N138" s="180">
        <v>257.5</v>
      </c>
      <c r="O138" s="180"/>
      <c r="P138" s="183"/>
      <c r="Q138" s="183"/>
      <c r="R138" s="183"/>
      <c r="S138" s="180">
        <f t="shared" si="8"/>
        <v>0</v>
      </c>
      <c r="T138" s="180"/>
      <c r="U138" s="180"/>
      <c r="V138" s="199"/>
      <c r="W138" s="53"/>
      <c r="Z138">
        <v>0</v>
      </c>
    </row>
    <row r="139" spans="1:26" ht="25.05" customHeight="1" x14ac:dyDescent="0.3">
      <c r="A139" s="181"/>
      <c r="B139" s="214"/>
      <c r="C139" s="182" t="s">
        <v>535</v>
      </c>
      <c r="D139" s="317" t="s">
        <v>536</v>
      </c>
      <c r="E139" s="317"/>
      <c r="F139" s="175" t="s">
        <v>284</v>
      </c>
      <c r="G139" s="177">
        <v>1</v>
      </c>
      <c r="H139" s="176"/>
      <c r="I139" s="176">
        <f t="shared" si="5"/>
        <v>0</v>
      </c>
      <c r="J139" s="175">
        <f t="shared" si="6"/>
        <v>374.92</v>
      </c>
      <c r="K139" s="180">
        <f t="shared" si="7"/>
        <v>0</v>
      </c>
      <c r="L139" s="180">
        <f t="shared" si="10"/>
        <v>0</v>
      </c>
      <c r="M139" s="180"/>
      <c r="N139" s="180">
        <v>374.92</v>
      </c>
      <c r="O139" s="180"/>
      <c r="P139" s="183"/>
      <c r="Q139" s="183"/>
      <c r="R139" s="183"/>
      <c r="S139" s="180">
        <f t="shared" si="8"/>
        <v>0</v>
      </c>
      <c r="T139" s="180"/>
      <c r="U139" s="180"/>
      <c r="V139" s="199"/>
      <c r="W139" s="53"/>
      <c r="Z139">
        <v>0</v>
      </c>
    </row>
    <row r="140" spans="1:26" ht="25.05" customHeight="1" x14ac:dyDescent="0.3">
      <c r="A140" s="181"/>
      <c r="B140" s="215"/>
      <c r="C140" s="190" t="s">
        <v>537</v>
      </c>
      <c r="D140" s="313" t="s">
        <v>538</v>
      </c>
      <c r="E140" s="313"/>
      <c r="F140" s="184" t="s">
        <v>507</v>
      </c>
      <c r="G140" s="186">
        <v>3</v>
      </c>
      <c r="H140" s="187"/>
      <c r="I140" s="185">
        <f t="shared" ref="I140:I171" si="11">ROUND(G140*(H140),2)</f>
        <v>0</v>
      </c>
      <c r="J140" s="184">
        <f t="shared" si="6"/>
        <v>127.71</v>
      </c>
      <c r="K140" s="189">
        <f t="shared" si="7"/>
        <v>0</v>
      </c>
      <c r="L140" s="189"/>
      <c r="M140" s="189">
        <f>ROUND(G140*(H140),2)</f>
        <v>0</v>
      </c>
      <c r="N140" s="189">
        <v>42.569898817539212</v>
      </c>
      <c r="O140" s="189"/>
      <c r="P140" s="191"/>
      <c r="Q140" s="191"/>
      <c r="R140" s="191"/>
      <c r="S140" s="189">
        <f t="shared" si="8"/>
        <v>0</v>
      </c>
      <c r="T140" s="189"/>
      <c r="U140" s="189"/>
      <c r="V140" s="200"/>
      <c r="W140" s="53"/>
      <c r="Z140">
        <v>0</v>
      </c>
    </row>
    <row r="141" spans="1:26" x14ac:dyDescent="0.3">
      <c r="A141" s="10"/>
      <c r="B141" s="213"/>
      <c r="C141" s="174">
        <v>921</v>
      </c>
      <c r="D141" s="314" t="s">
        <v>84</v>
      </c>
      <c r="E141" s="314"/>
      <c r="F141" s="10"/>
      <c r="G141" s="173"/>
      <c r="H141" s="140"/>
      <c r="I141" s="142">
        <f>ROUND((SUM(I75:I140))/1,2)</f>
        <v>0</v>
      </c>
      <c r="J141" s="10"/>
      <c r="K141" s="10"/>
      <c r="L141" s="10">
        <f>ROUND((SUM(L75:L140))/1,2)</f>
        <v>0</v>
      </c>
      <c r="M141" s="10">
        <f>ROUND((SUM(M75:M140))/1,2)</f>
        <v>0</v>
      </c>
      <c r="N141" s="10"/>
      <c r="O141" s="10"/>
      <c r="P141" s="192"/>
      <c r="Q141" s="1"/>
      <c r="R141" s="1"/>
      <c r="S141" s="192">
        <f>ROUND((SUM(S75:S140))/1,2)</f>
        <v>0</v>
      </c>
      <c r="T141" s="2"/>
      <c r="U141" s="2"/>
      <c r="V141" s="201">
        <f>ROUND((SUM(V75:V140))/1,2)</f>
        <v>0</v>
      </c>
      <c r="W141" s="53"/>
    </row>
    <row r="142" spans="1:26" x14ac:dyDescent="0.3">
      <c r="A142" s="1"/>
      <c r="B142" s="209"/>
      <c r="C142" s="1"/>
      <c r="D142" s="1"/>
      <c r="E142" s="1"/>
      <c r="F142" s="1"/>
      <c r="G142" s="167"/>
      <c r="H142" s="133"/>
      <c r="I142" s="133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202"/>
      <c r="W142" s="53"/>
    </row>
    <row r="143" spans="1:26" x14ac:dyDescent="0.3">
      <c r="A143" s="10"/>
      <c r="B143" s="213"/>
      <c r="C143" s="10"/>
      <c r="D143" s="315" t="s">
        <v>83</v>
      </c>
      <c r="E143" s="315"/>
      <c r="F143" s="10"/>
      <c r="G143" s="173"/>
      <c r="H143" s="140"/>
      <c r="I143" s="142">
        <f>ROUND((SUM(I74:I142))/2,2)</f>
        <v>0</v>
      </c>
      <c r="J143" s="10"/>
      <c r="K143" s="10"/>
      <c r="L143" s="10">
        <f>ROUND((SUM(L74:L142))/2,2)</f>
        <v>0</v>
      </c>
      <c r="M143" s="10">
        <f>ROUND((SUM(M74:M142))/2,2)</f>
        <v>0</v>
      </c>
      <c r="N143" s="10"/>
      <c r="O143" s="10"/>
      <c r="P143" s="192"/>
      <c r="Q143" s="1"/>
      <c r="R143" s="1"/>
      <c r="S143" s="192">
        <f>ROUND((SUM(S74:S142))/2,2)</f>
        <v>0</v>
      </c>
      <c r="T143" s="1"/>
      <c r="U143" s="1"/>
      <c r="V143" s="201">
        <f>ROUND((SUM(V74:V142))/2,2)</f>
        <v>0</v>
      </c>
      <c r="W143" s="53"/>
    </row>
    <row r="144" spans="1:26" x14ac:dyDescent="0.3">
      <c r="A144" s="1"/>
      <c r="B144" s="216"/>
      <c r="C144" s="194"/>
      <c r="D144" s="316" t="s">
        <v>85</v>
      </c>
      <c r="E144" s="316"/>
      <c r="F144" s="194"/>
      <c r="G144" s="195"/>
      <c r="H144" s="196"/>
      <c r="I144" s="196">
        <f>ROUND((SUM(I74:I143))/3,2)</f>
        <v>0</v>
      </c>
      <c r="J144" s="194"/>
      <c r="K144" s="194">
        <f>ROUND((SUM(K74:K143))/3,2)</f>
        <v>0</v>
      </c>
      <c r="L144" s="194">
        <f>ROUND((SUM(L74:L143))/3,2)</f>
        <v>0</v>
      </c>
      <c r="M144" s="194">
        <f>ROUND((SUM(M74:M143))/3,2)</f>
        <v>0</v>
      </c>
      <c r="N144" s="194"/>
      <c r="O144" s="194"/>
      <c r="P144" s="195"/>
      <c r="Q144" s="194"/>
      <c r="R144" s="194"/>
      <c r="S144" s="195">
        <f>ROUND((SUM(S74:S143))/3,2)</f>
        <v>0</v>
      </c>
      <c r="T144" s="194"/>
      <c r="U144" s="194"/>
      <c r="V144" s="203">
        <f>ROUND((SUM(V74:V143))/3,2)</f>
        <v>0</v>
      </c>
      <c r="W144" s="53"/>
      <c r="Z144">
        <f>(SUM(Z74:Z143))</f>
        <v>0</v>
      </c>
    </row>
  </sheetData>
  <mergeCells count="114">
    <mergeCell ref="B1:C1"/>
    <mergeCell ref="E1:F1"/>
    <mergeCell ref="B2:V2"/>
    <mergeCell ref="B3:V3"/>
    <mergeCell ref="B7:H7"/>
    <mergeCell ref="B9:H9"/>
    <mergeCell ref="F30:G30"/>
    <mergeCell ref="F19:H19"/>
    <mergeCell ref="F20:H20"/>
    <mergeCell ref="F21:H21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I65:P65"/>
    <mergeCell ref="D74:E74"/>
    <mergeCell ref="D75:E75"/>
    <mergeCell ref="B55:D55"/>
    <mergeCell ref="B56:D56"/>
    <mergeCell ref="B57:D57"/>
    <mergeCell ref="B59:D59"/>
    <mergeCell ref="B63:V63"/>
    <mergeCell ref="H1:I1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F26:H26"/>
    <mergeCell ref="F27:H27"/>
    <mergeCell ref="F28:G28"/>
    <mergeCell ref="F29:G29"/>
    <mergeCell ref="D76:E76"/>
    <mergeCell ref="D77:E77"/>
    <mergeCell ref="D78:E78"/>
    <mergeCell ref="D79:E79"/>
    <mergeCell ref="D80:E80"/>
    <mergeCell ref="D81:E81"/>
    <mergeCell ref="B65:E65"/>
    <mergeCell ref="B66:E66"/>
    <mergeCell ref="B67:E67"/>
    <mergeCell ref="D88:E88"/>
    <mergeCell ref="D89:E89"/>
    <mergeCell ref="D90:E90"/>
    <mergeCell ref="D91:E91"/>
    <mergeCell ref="D92:E92"/>
    <mergeCell ref="D93:E93"/>
    <mergeCell ref="D82:E82"/>
    <mergeCell ref="D83:E83"/>
    <mergeCell ref="D84:E84"/>
    <mergeCell ref="D85:E85"/>
    <mergeCell ref="D86:E86"/>
    <mergeCell ref="D87:E87"/>
    <mergeCell ref="D100:E100"/>
    <mergeCell ref="D101:E101"/>
    <mergeCell ref="D102:E102"/>
    <mergeCell ref="D103:E103"/>
    <mergeCell ref="D104:E104"/>
    <mergeCell ref="D105:E105"/>
    <mergeCell ref="D94:E94"/>
    <mergeCell ref="D95:E95"/>
    <mergeCell ref="D96:E96"/>
    <mergeCell ref="D97:E97"/>
    <mergeCell ref="D98:E98"/>
    <mergeCell ref="D99:E99"/>
    <mergeCell ref="D112:E112"/>
    <mergeCell ref="D113:E113"/>
    <mergeCell ref="D114:E114"/>
    <mergeCell ref="D115:E115"/>
    <mergeCell ref="D116:E116"/>
    <mergeCell ref="D117:E117"/>
    <mergeCell ref="D106:E106"/>
    <mergeCell ref="D107:E107"/>
    <mergeCell ref="D108:E108"/>
    <mergeCell ref="D109:E109"/>
    <mergeCell ref="D110:E110"/>
    <mergeCell ref="D111:E111"/>
    <mergeCell ref="D124:E124"/>
    <mergeCell ref="D125:E125"/>
    <mergeCell ref="D126:E126"/>
    <mergeCell ref="D127:E127"/>
    <mergeCell ref="D128:E128"/>
    <mergeCell ref="D129:E129"/>
    <mergeCell ref="D118:E118"/>
    <mergeCell ref="D119:E119"/>
    <mergeCell ref="D120:E120"/>
    <mergeCell ref="D121:E121"/>
    <mergeCell ref="D122:E122"/>
    <mergeCell ref="D123:E123"/>
    <mergeCell ref="D143:E143"/>
    <mergeCell ref="D144:E144"/>
    <mergeCell ref="D136:E136"/>
    <mergeCell ref="D137:E137"/>
    <mergeCell ref="D138:E138"/>
    <mergeCell ref="D139:E139"/>
    <mergeCell ref="D140:E140"/>
    <mergeCell ref="D141:E141"/>
    <mergeCell ref="D130:E130"/>
    <mergeCell ref="D131:E131"/>
    <mergeCell ref="D132:E132"/>
    <mergeCell ref="D133:E133"/>
    <mergeCell ref="D134:E134"/>
    <mergeCell ref="D135:E135"/>
  </mergeCells>
  <hyperlinks>
    <hyperlink ref="B1:C1" location="A2:A2" tooltip="Klikni na prechod ku Kryciemu listu..." display="Krycí list rozpočtu" xr:uid="{62F601B4-A392-4492-892F-EE382C2BD07F}"/>
    <hyperlink ref="E1:F1" location="A54:A54" tooltip="Klikni na prechod ku rekapitulácii..." display="Rekapitulácia rozpočtu" xr:uid="{B3BECC95-B751-4CAC-8CCF-0831AF06B0C5}"/>
    <hyperlink ref="H1:I1" location="B73:B73" tooltip="Klikni na prechod ku Rozpočet..." display="Rozpočet" xr:uid="{9EA95DAE-7CF1-4E39-8076-D27866A0882A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0" copies="0" r:id="rId1"/>
  <headerFooter>
    <oddHeader>&amp;C&amp;B&amp; Rozpočet Stavebné úpravy Požiarnej zbrojnice obce Dlhé Klčovo / Elektroinštalácia</oddHeader>
    <oddFooter>&amp;RStrana &amp;P z &amp;N    &amp;L&amp;7Spracované systémom Systematic® Kalkulus, tel.: 051 77 10 585</oddFooter>
  </headerFooter>
  <rowBreaks count="2" manualBreakCount="2">
    <brk id="40" max="16383" man="1"/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2</vt:i4>
      </vt:variant>
    </vt:vector>
  </HeadingPairs>
  <TitlesOfParts>
    <vt:vector size="6" baseType="lpstr">
      <vt:lpstr>Rekapitulácia</vt:lpstr>
      <vt:lpstr>Krycí list stavby</vt:lpstr>
      <vt:lpstr>SO 14327</vt:lpstr>
      <vt:lpstr>SO 14328</vt:lpstr>
      <vt:lpstr>'SO 14327'!Oblasť_tlače</vt:lpstr>
      <vt:lpstr>'SO 14328'!Oblasť_tlače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</dc:creator>
  <cp:lastModifiedBy>JANKO</cp:lastModifiedBy>
  <dcterms:created xsi:type="dcterms:W3CDTF">2021-03-19T10:05:57Z</dcterms:created>
  <dcterms:modified xsi:type="dcterms:W3CDTF">2021-03-19T10:11:32Z</dcterms:modified>
</cp:coreProperties>
</file>