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gaš\Desktop\ACER\D. Klčovo - lajbiky\Amfiteáter\VO\"/>
    </mc:Choice>
  </mc:AlternateContent>
  <bookViews>
    <workbookView xWindow="0" yWindow="0" windowWidth="17970" windowHeight="7890"/>
  </bookViews>
  <sheets>
    <sheet name="Rekapitulácia" sheetId="1" r:id="rId1"/>
    <sheet name="Krycí list stavby" sheetId="2" r:id="rId2"/>
    <sheet name="Kryci_list 14003" sheetId="3" r:id="rId3"/>
    <sheet name="Rekap 14003" sheetId="4" r:id="rId4"/>
    <sheet name="SO 14003" sheetId="5" r:id="rId5"/>
    <sheet name="Kryci_list 14010" sheetId="6" r:id="rId6"/>
    <sheet name="Rekap 14010" sheetId="7" r:id="rId7"/>
    <sheet name="SO 14010" sheetId="8" r:id="rId8"/>
    <sheet name="Kryci_list 14011" sheetId="9" r:id="rId9"/>
    <sheet name="Rekap 14011" sheetId="10" r:id="rId10"/>
    <sheet name="SO 14011" sheetId="11" r:id="rId11"/>
    <sheet name="Kryci_list 14012" sheetId="12" r:id="rId12"/>
    <sheet name="Rekap 14012" sheetId="13" r:id="rId13"/>
    <sheet name="SO 14012" sheetId="14" r:id="rId14"/>
  </sheets>
  <definedNames>
    <definedName name="_xlnm.Print_Titles" localSheetId="3">'Rekap 14003'!$9:$9</definedName>
    <definedName name="_xlnm.Print_Titles" localSheetId="6">'Rekap 14010'!$9:$9</definedName>
    <definedName name="_xlnm.Print_Titles" localSheetId="9">'Rekap 14011'!$9:$9</definedName>
    <definedName name="_xlnm.Print_Titles" localSheetId="12">'Rekap 14012'!$9:$9</definedName>
    <definedName name="_xlnm.Print_Titles" localSheetId="4">'SO 14003'!$8:$8</definedName>
    <definedName name="_xlnm.Print_Titles" localSheetId="7">'SO 14010'!$8:$8</definedName>
    <definedName name="_xlnm.Print_Titles" localSheetId="10">'SO 14011'!$8:$8</definedName>
    <definedName name="_xlnm.Print_Titles" localSheetId="13">'SO 14012'!$8:$8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6" i="2" s="1"/>
  <c r="D11" i="1"/>
  <c r="J18" i="2" s="1"/>
  <c r="E10" i="1"/>
  <c r="E9" i="1"/>
  <c r="E8" i="1"/>
  <c r="E7" i="1"/>
  <c r="J17" i="12"/>
  <c r="K10" i="1"/>
  <c r="I30" i="12"/>
  <c r="J30" i="12" s="1"/>
  <c r="Z136" i="14"/>
  <c r="E18" i="13"/>
  <c r="V133" i="14"/>
  <c r="V135" i="14" s="1"/>
  <c r="F19" i="13" s="1"/>
  <c r="S133" i="14"/>
  <c r="F18" i="13" s="1"/>
  <c r="M133" i="14"/>
  <c r="C18" i="13" s="1"/>
  <c r="K132" i="14"/>
  <c r="J132" i="14"/>
  <c r="L132" i="14"/>
  <c r="I132" i="14"/>
  <c r="K131" i="14"/>
  <c r="J131" i="14"/>
  <c r="L131" i="14"/>
  <c r="I131" i="14"/>
  <c r="K130" i="14"/>
  <c r="J130" i="14"/>
  <c r="L130" i="14"/>
  <c r="I130" i="14"/>
  <c r="K129" i="14"/>
  <c r="J129" i="14"/>
  <c r="L129" i="14"/>
  <c r="I129" i="14"/>
  <c r="K128" i="14"/>
  <c r="J128" i="14"/>
  <c r="L128" i="14"/>
  <c r="I128" i="14"/>
  <c r="K127" i="14"/>
  <c r="J127" i="14"/>
  <c r="L127" i="14"/>
  <c r="I127" i="14"/>
  <c r="K126" i="14"/>
  <c r="J126" i="14"/>
  <c r="L126" i="14"/>
  <c r="L133" i="14" s="1"/>
  <c r="B18" i="13" s="1"/>
  <c r="I126" i="14"/>
  <c r="I133" i="14" s="1"/>
  <c r="D18" i="13" s="1"/>
  <c r="P123" i="14"/>
  <c r="E17" i="13" s="1"/>
  <c r="K122" i="14"/>
  <c r="J122" i="14"/>
  <c r="S122" i="14"/>
  <c r="M122" i="14"/>
  <c r="I122" i="14"/>
  <c r="K121" i="14"/>
  <c r="J121" i="14"/>
  <c r="S121" i="14"/>
  <c r="M121" i="14"/>
  <c r="I121" i="14"/>
  <c r="K120" i="14"/>
  <c r="J120" i="14"/>
  <c r="S120" i="14"/>
  <c r="M120" i="14"/>
  <c r="I120" i="14"/>
  <c r="K119" i="14"/>
  <c r="J119" i="14"/>
  <c r="S119" i="14"/>
  <c r="M119" i="14"/>
  <c r="I119" i="14"/>
  <c r="K118" i="14"/>
  <c r="J118" i="14"/>
  <c r="S118" i="14"/>
  <c r="M118" i="14"/>
  <c r="I118" i="14"/>
  <c r="K117" i="14"/>
  <c r="J117" i="14"/>
  <c r="M117" i="14"/>
  <c r="I117" i="14"/>
  <c r="K116" i="14"/>
  <c r="J116" i="14"/>
  <c r="M116" i="14"/>
  <c r="I116" i="14"/>
  <c r="K115" i="14"/>
  <c r="J115" i="14"/>
  <c r="M115" i="14"/>
  <c r="I115" i="14"/>
  <c r="K114" i="14"/>
  <c r="J114" i="14"/>
  <c r="L114" i="14"/>
  <c r="I114" i="14"/>
  <c r="K113" i="14"/>
  <c r="J113" i="14"/>
  <c r="L113" i="14"/>
  <c r="I113" i="14"/>
  <c r="K112" i="14"/>
  <c r="J112" i="14"/>
  <c r="L112" i="14"/>
  <c r="I112" i="14"/>
  <c r="K111" i="14"/>
  <c r="J111" i="14"/>
  <c r="L111" i="14"/>
  <c r="I111" i="14"/>
  <c r="K110" i="14"/>
  <c r="J110" i="14"/>
  <c r="L110" i="14"/>
  <c r="I110" i="14"/>
  <c r="K109" i="14"/>
  <c r="J109" i="14"/>
  <c r="L109" i="14"/>
  <c r="I109" i="14"/>
  <c r="K108" i="14"/>
  <c r="J108" i="14"/>
  <c r="L108" i="14"/>
  <c r="I108" i="14"/>
  <c r="K107" i="14"/>
  <c r="J107" i="14"/>
  <c r="L107" i="14"/>
  <c r="I107" i="14"/>
  <c r="K106" i="14"/>
  <c r="J106" i="14"/>
  <c r="L106" i="14"/>
  <c r="I106" i="14"/>
  <c r="K105" i="14"/>
  <c r="J105" i="14"/>
  <c r="L105" i="14"/>
  <c r="I105" i="14"/>
  <c r="K104" i="14"/>
  <c r="J104" i="14"/>
  <c r="L104" i="14"/>
  <c r="I104" i="14"/>
  <c r="K103" i="14"/>
  <c r="J103" i="14"/>
  <c r="L103" i="14"/>
  <c r="I103" i="14"/>
  <c r="K102" i="14"/>
  <c r="J102" i="14"/>
  <c r="L102" i="14"/>
  <c r="I102" i="14"/>
  <c r="K101" i="14"/>
  <c r="J101" i="14"/>
  <c r="L101" i="14"/>
  <c r="I101" i="14"/>
  <c r="K100" i="14"/>
  <c r="J100" i="14"/>
  <c r="L100" i="14"/>
  <c r="I100" i="14"/>
  <c r="K99" i="14"/>
  <c r="J99" i="14"/>
  <c r="L99" i="14"/>
  <c r="I99" i="14"/>
  <c r="K98" i="14"/>
  <c r="J98" i="14"/>
  <c r="L98" i="14"/>
  <c r="I98" i="14"/>
  <c r="K97" i="14"/>
  <c r="J97" i="14"/>
  <c r="L97" i="14"/>
  <c r="I97" i="14"/>
  <c r="K96" i="14"/>
  <c r="J96" i="14"/>
  <c r="L96" i="14"/>
  <c r="I96" i="14"/>
  <c r="K95" i="14"/>
  <c r="J95" i="14"/>
  <c r="L95" i="14"/>
  <c r="I95" i="14"/>
  <c r="K94" i="14"/>
  <c r="J94" i="14"/>
  <c r="L94" i="14"/>
  <c r="I94" i="14"/>
  <c r="K93" i="14"/>
  <c r="J93" i="14"/>
  <c r="L93" i="14"/>
  <c r="I93" i="14"/>
  <c r="K92" i="14"/>
  <c r="J92" i="14"/>
  <c r="L92" i="14"/>
  <c r="I92" i="14"/>
  <c r="K91" i="14"/>
  <c r="J91" i="14"/>
  <c r="L91" i="14"/>
  <c r="I91" i="14"/>
  <c r="K90" i="14"/>
  <c r="J90" i="14"/>
  <c r="L90" i="14"/>
  <c r="I90" i="14"/>
  <c r="K89" i="14"/>
  <c r="J89" i="14"/>
  <c r="L89" i="14"/>
  <c r="I89" i="14"/>
  <c r="K88" i="14"/>
  <c r="J88" i="14"/>
  <c r="L88" i="14"/>
  <c r="I88" i="14"/>
  <c r="K87" i="14"/>
  <c r="J87" i="14"/>
  <c r="L87" i="14"/>
  <c r="I87" i="14"/>
  <c r="K86" i="14"/>
  <c r="J86" i="14"/>
  <c r="L86" i="14"/>
  <c r="I86" i="14"/>
  <c r="K85" i="14"/>
  <c r="J85" i="14"/>
  <c r="L85" i="14"/>
  <c r="I85" i="14"/>
  <c r="K84" i="14"/>
  <c r="J84" i="14"/>
  <c r="L84" i="14"/>
  <c r="I84" i="14"/>
  <c r="K83" i="14"/>
  <c r="J83" i="14"/>
  <c r="L83" i="14"/>
  <c r="I83" i="14"/>
  <c r="K82" i="14"/>
  <c r="J82" i="14"/>
  <c r="L82" i="14"/>
  <c r="I82" i="14"/>
  <c r="K81" i="14"/>
  <c r="J81" i="14"/>
  <c r="L81" i="14"/>
  <c r="I81" i="14"/>
  <c r="K80" i="14"/>
  <c r="J80" i="14"/>
  <c r="L80" i="14"/>
  <c r="I80" i="14"/>
  <c r="K79" i="14"/>
  <c r="J79" i="14"/>
  <c r="L79" i="14"/>
  <c r="I79" i="14"/>
  <c r="K78" i="14"/>
  <c r="J78" i="14"/>
  <c r="L78" i="14"/>
  <c r="I78" i="14"/>
  <c r="K77" i="14"/>
  <c r="J77" i="14"/>
  <c r="L77" i="14"/>
  <c r="I77" i="14"/>
  <c r="K76" i="14"/>
  <c r="J76" i="14"/>
  <c r="L76" i="14"/>
  <c r="I76" i="14"/>
  <c r="K75" i="14"/>
  <c r="J75" i="14"/>
  <c r="L75" i="14"/>
  <c r="I75" i="14"/>
  <c r="K74" i="14"/>
  <c r="J74" i="14"/>
  <c r="L74" i="14"/>
  <c r="I74" i="14"/>
  <c r="K73" i="14"/>
  <c r="J73" i="14"/>
  <c r="L73" i="14"/>
  <c r="I73" i="14"/>
  <c r="K72" i="14"/>
  <c r="J72" i="14"/>
  <c r="L72" i="14"/>
  <c r="I72" i="14"/>
  <c r="K71" i="14"/>
  <c r="J71" i="14"/>
  <c r="L71" i="14"/>
  <c r="I71" i="14"/>
  <c r="K70" i="14"/>
  <c r="J70" i="14"/>
  <c r="L70" i="14"/>
  <c r="I70" i="14"/>
  <c r="K69" i="14"/>
  <c r="J69" i="14"/>
  <c r="L69" i="14"/>
  <c r="I69" i="14"/>
  <c r="K68" i="14"/>
  <c r="J68" i="14"/>
  <c r="L68" i="14"/>
  <c r="I68" i="14"/>
  <c r="K67" i="14"/>
  <c r="J67" i="14"/>
  <c r="L67" i="14"/>
  <c r="I67" i="14"/>
  <c r="K66" i="14"/>
  <c r="J66" i="14"/>
  <c r="L66" i="14"/>
  <c r="I66" i="14"/>
  <c r="K65" i="14"/>
  <c r="J65" i="14"/>
  <c r="L65" i="14"/>
  <c r="I65" i="14"/>
  <c r="K64" i="14"/>
  <c r="J64" i="14"/>
  <c r="L64" i="14"/>
  <c r="I64" i="14"/>
  <c r="K63" i="14"/>
  <c r="J63" i="14"/>
  <c r="L63" i="14"/>
  <c r="I63" i="14"/>
  <c r="K62" i="14"/>
  <c r="J62" i="14"/>
  <c r="L62" i="14"/>
  <c r="I62" i="14"/>
  <c r="K61" i="14"/>
  <c r="J61" i="14"/>
  <c r="L61" i="14"/>
  <c r="I61" i="14"/>
  <c r="K60" i="14"/>
  <c r="J60" i="14"/>
  <c r="L60" i="14"/>
  <c r="I60" i="14"/>
  <c r="K59" i="14"/>
  <c r="J59" i="14"/>
  <c r="L59" i="14"/>
  <c r="I59" i="14"/>
  <c r="K58" i="14"/>
  <c r="J58" i="14"/>
  <c r="L58" i="14"/>
  <c r="I58" i="14"/>
  <c r="K57" i="14"/>
  <c r="J57" i="14"/>
  <c r="L57" i="14"/>
  <c r="I57" i="14"/>
  <c r="K56" i="14"/>
  <c r="J56" i="14"/>
  <c r="L56" i="14"/>
  <c r="I56" i="14"/>
  <c r="K55" i="14"/>
  <c r="J55" i="14"/>
  <c r="L55" i="14"/>
  <c r="I55" i="14"/>
  <c r="K54" i="14"/>
  <c r="J54" i="14"/>
  <c r="L54" i="14"/>
  <c r="I54" i="14"/>
  <c r="K53" i="14"/>
  <c r="J53" i="14"/>
  <c r="L53" i="14"/>
  <c r="I53" i="14"/>
  <c r="K52" i="14"/>
  <c r="J52" i="14"/>
  <c r="L52" i="14"/>
  <c r="I52" i="14"/>
  <c r="K51" i="14"/>
  <c r="J51" i="14"/>
  <c r="L51" i="14"/>
  <c r="I51" i="14"/>
  <c r="K50" i="14"/>
  <c r="J50" i="14"/>
  <c r="L50" i="14"/>
  <c r="I50" i="14"/>
  <c r="K49" i="14"/>
  <c r="J49" i="14"/>
  <c r="L49" i="14"/>
  <c r="I49" i="14"/>
  <c r="K48" i="14"/>
  <c r="J48" i="14"/>
  <c r="L48" i="14"/>
  <c r="I48" i="14"/>
  <c r="K47" i="14"/>
  <c r="J47" i="14"/>
  <c r="L47" i="14"/>
  <c r="I47" i="14"/>
  <c r="K46" i="14"/>
  <c r="J46" i="14"/>
  <c r="L46" i="14"/>
  <c r="I46" i="14"/>
  <c r="K45" i="14"/>
  <c r="J45" i="14"/>
  <c r="L45" i="14"/>
  <c r="I45" i="14"/>
  <c r="K44" i="14"/>
  <c r="J44" i="14"/>
  <c r="L44" i="14"/>
  <c r="I44" i="14"/>
  <c r="K43" i="14"/>
  <c r="J43" i="14"/>
  <c r="L43" i="14"/>
  <c r="I43" i="14"/>
  <c r="K42" i="14"/>
  <c r="J42" i="14"/>
  <c r="L42" i="14"/>
  <c r="I42" i="14"/>
  <c r="K41" i="14"/>
  <c r="J41" i="14"/>
  <c r="L41" i="14"/>
  <c r="I41" i="14"/>
  <c r="K40" i="14"/>
  <c r="J40" i="14"/>
  <c r="L40" i="14"/>
  <c r="I40" i="14"/>
  <c r="K39" i="14"/>
  <c r="J39" i="14"/>
  <c r="L39" i="14"/>
  <c r="I39" i="14"/>
  <c r="K38" i="14"/>
  <c r="J38" i="14"/>
  <c r="L38" i="14"/>
  <c r="I38" i="14"/>
  <c r="K37" i="14"/>
  <c r="J37" i="14"/>
  <c r="L37" i="14"/>
  <c r="I37" i="14"/>
  <c r="K36" i="14"/>
  <c r="J36" i="14"/>
  <c r="L36" i="14"/>
  <c r="I36" i="14"/>
  <c r="K35" i="14"/>
  <c r="J35" i="14"/>
  <c r="L35" i="14"/>
  <c r="I35" i="14"/>
  <c r="K34" i="14"/>
  <c r="J34" i="14"/>
  <c r="L34" i="14"/>
  <c r="I34" i="14"/>
  <c r="K33" i="14"/>
  <c r="J33" i="14"/>
  <c r="L33" i="14"/>
  <c r="I33" i="14"/>
  <c r="K32" i="14"/>
  <c r="J32" i="14"/>
  <c r="L32" i="14"/>
  <c r="I32" i="14"/>
  <c r="K31" i="14"/>
  <c r="J31" i="14"/>
  <c r="L31" i="14"/>
  <c r="I31" i="14"/>
  <c r="I123" i="14" s="1"/>
  <c r="D17" i="13" s="1"/>
  <c r="P25" i="14"/>
  <c r="E13" i="13" s="1"/>
  <c r="H25" i="14"/>
  <c r="M25" i="14"/>
  <c r="C13" i="13" s="1"/>
  <c r="K24" i="14"/>
  <c r="J24" i="14"/>
  <c r="L24" i="14"/>
  <c r="I24" i="14"/>
  <c r="K23" i="14"/>
  <c r="J23" i="14"/>
  <c r="L23" i="14"/>
  <c r="I23" i="14"/>
  <c r="K22" i="14"/>
  <c r="J22" i="14"/>
  <c r="S22" i="14"/>
  <c r="S25" i="14" s="1"/>
  <c r="F13" i="13" s="1"/>
  <c r="L22" i="14"/>
  <c r="I22" i="14"/>
  <c r="K21" i="14"/>
  <c r="J21" i="14"/>
  <c r="L21" i="14"/>
  <c r="I21" i="14"/>
  <c r="K20" i="14"/>
  <c r="J20" i="14"/>
  <c r="L20" i="14"/>
  <c r="I20" i="14"/>
  <c r="P17" i="14"/>
  <c r="E12" i="13" s="1"/>
  <c r="H17" i="14"/>
  <c r="M17" i="14"/>
  <c r="C12" i="13" s="1"/>
  <c r="K16" i="14"/>
  <c r="J16" i="14"/>
  <c r="L16" i="14"/>
  <c r="I16" i="14"/>
  <c r="K15" i="14"/>
  <c r="J15" i="14"/>
  <c r="S15" i="14"/>
  <c r="S17" i="14" s="1"/>
  <c r="L15" i="14"/>
  <c r="I15" i="14"/>
  <c r="F11" i="13"/>
  <c r="S12" i="14"/>
  <c r="P12" i="14"/>
  <c r="P27" i="14" s="1"/>
  <c r="E14" i="13" s="1"/>
  <c r="H12" i="14"/>
  <c r="M12" i="14"/>
  <c r="C11" i="13" s="1"/>
  <c r="K11" i="14"/>
  <c r="K136" i="14" s="1"/>
  <c r="J11" i="14"/>
  <c r="L11" i="14"/>
  <c r="I11" i="14"/>
  <c r="J20" i="12"/>
  <c r="J17" i="9"/>
  <c r="K9" i="1"/>
  <c r="I30" i="9"/>
  <c r="J30" i="9" s="1"/>
  <c r="Z64" i="11"/>
  <c r="E12" i="10"/>
  <c r="V61" i="11"/>
  <c r="V63" i="11" s="1"/>
  <c r="F13" i="10" s="1"/>
  <c r="S61" i="11"/>
  <c r="F12" i="10" s="1"/>
  <c r="M61" i="11"/>
  <c r="C12" i="10" s="1"/>
  <c r="K60" i="11"/>
  <c r="J60" i="11"/>
  <c r="L60" i="11"/>
  <c r="I60" i="11"/>
  <c r="K59" i="11"/>
  <c r="J59" i="11"/>
  <c r="L59" i="11"/>
  <c r="I59" i="11"/>
  <c r="K58" i="11"/>
  <c r="J58" i="11"/>
  <c r="L58" i="11"/>
  <c r="I58" i="11"/>
  <c r="K57" i="11"/>
  <c r="J57" i="11"/>
  <c r="L57" i="11"/>
  <c r="I57" i="11"/>
  <c r="K56" i="11"/>
  <c r="J56" i="11"/>
  <c r="L56" i="11"/>
  <c r="I56" i="11"/>
  <c r="K55" i="11"/>
  <c r="J55" i="11"/>
  <c r="L55" i="11"/>
  <c r="I55" i="11"/>
  <c r="K54" i="11"/>
  <c r="J54" i="11"/>
  <c r="L54" i="11"/>
  <c r="L61" i="11" s="1"/>
  <c r="B12" i="10" s="1"/>
  <c r="I54" i="11"/>
  <c r="I61" i="11" s="1"/>
  <c r="D12" i="10" s="1"/>
  <c r="P51" i="11"/>
  <c r="E11" i="10" s="1"/>
  <c r="K50" i="11"/>
  <c r="J50" i="11"/>
  <c r="S50" i="11"/>
  <c r="M50" i="11"/>
  <c r="I50" i="11"/>
  <c r="K49" i="11"/>
  <c r="J49" i="11"/>
  <c r="S49" i="11"/>
  <c r="M49" i="11"/>
  <c r="I49" i="11"/>
  <c r="K48" i="11"/>
  <c r="J48" i="11"/>
  <c r="S48" i="11"/>
  <c r="M48" i="11"/>
  <c r="I48" i="11"/>
  <c r="K47" i="11"/>
  <c r="J47" i="11"/>
  <c r="S47" i="11"/>
  <c r="M47" i="11"/>
  <c r="I47" i="11"/>
  <c r="K46" i="11"/>
  <c r="J46" i="11"/>
  <c r="M46" i="11"/>
  <c r="I46" i="11"/>
  <c r="K45" i="11"/>
  <c r="J45" i="11"/>
  <c r="M45" i="11"/>
  <c r="I45" i="11"/>
  <c r="K44" i="11"/>
  <c r="J44" i="11"/>
  <c r="L44" i="11"/>
  <c r="I44" i="11"/>
  <c r="K43" i="11"/>
  <c r="J43" i="11"/>
  <c r="L43" i="11"/>
  <c r="I43" i="11"/>
  <c r="K42" i="11"/>
  <c r="J42" i="11"/>
  <c r="L42" i="11"/>
  <c r="I42" i="11"/>
  <c r="K41" i="11"/>
  <c r="J41" i="11"/>
  <c r="L41" i="11"/>
  <c r="I41" i="11"/>
  <c r="K40" i="11"/>
  <c r="J40" i="11"/>
  <c r="L40" i="11"/>
  <c r="I40" i="11"/>
  <c r="K39" i="11"/>
  <c r="J39" i="11"/>
  <c r="L39" i="11"/>
  <c r="I39" i="11"/>
  <c r="K38" i="11"/>
  <c r="J38" i="11"/>
  <c r="L38" i="11"/>
  <c r="I38" i="11"/>
  <c r="K37" i="11"/>
  <c r="J37" i="11"/>
  <c r="L37" i="11"/>
  <c r="I37" i="11"/>
  <c r="K36" i="11"/>
  <c r="J36" i="11"/>
  <c r="L36" i="11"/>
  <c r="I36" i="11"/>
  <c r="K35" i="11"/>
  <c r="J35" i="11"/>
  <c r="L35" i="11"/>
  <c r="I35" i="11"/>
  <c r="K34" i="11"/>
  <c r="J34" i="11"/>
  <c r="L34" i="11"/>
  <c r="I34" i="11"/>
  <c r="K33" i="11"/>
  <c r="J33" i="11"/>
  <c r="L33" i="11"/>
  <c r="I33" i="11"/>
  <c r="K32" i="11"/>
  <c r="J32" i="11"/>
  <c r="L32" i="11"/>
  <c r="I32" i="11"/>
  <c r="K31" i="11"/>
  <c r="J31" i="11"/>
  <c r="L31" i="11"/>
  <c r="I31" i="11"/>
  <c r="K30" i="11"/>
  <c r="J30" i="11"/>
  <c r="L30" i="11"/>
  <c r="I30" i="11"/>
  <c r="K29" i="11"/>
  <c r="J29" i="11"/>
  <c r="L29" i="11"/>
  <c r="I29" i="11"/>
  <c r="K28" i="11"/>
  <c r="J28" i="11"/>
  <c r="L28" i="11"/>
  <c r="I28" i="11"/>
  <c r="K27" i="11"/>
  <c r="J27" i="11"/>
  <c r="L27" i="11"/>
  <c r="I27" i="11"/>
  <c r="K26" i="11"/>
  <c r="J26" i="11"/>
  <c r="L26" i="11"/>
  <c r="I26" i="11"/>
  <c r="K25" i="11"/>
  <c r="J25" i="11"/>
  <c r="L25" i="11"/>
  <c r="I25" i="11"/>
  <c r="K24" i="11"/>
  <c r="J24" i="11"/>
  <c r="L24" i="11"/>
  <c r="I24" i="11"/>
  <c r="K23" i="11"/>
  <c r="J23" i="11"/>
  <c r="L23" i="11"/>
  <c r="I23" i="11"/>
  <c r="K22" i="11"/>
  <c r="J22" i="11"/>
  <c r="L22" i="11"/>
  <c r="I22" i="11"/>
  <c r="K21" i="11"/>
  <c r="J21" i="11"/>
  <c r="L21" i="11"/>
  <c r="I21" i="11"/>
  <c r="K20" i="11"/>
  <c r="J20" i="11"/>
  <c r="L20" i="11"/>
  <c r="I20" i="11"/>
  <c r="K19" i="11"/>
  <c r="J19" i="11"/>
  <c r="L19" i="11"/>
  <c r="I19" i="11"/>
  <c r="K18" i="11"/>
  <c r="J18" i="11"/>
  <c r="L18" i="11"/>
  <c r="I18" i="11"/>
  <c r="K17" i="11"/>
  <c r="J17" i="11"/>
  <c r="L17" i="11"/>
  <c r="I17" i="11"/>
  <c r="K16" i="11"/>
  <c r="J16" i="11"/>
  <c r="L16" i="11"/>
  <c r="I16" i="11"/>
  <c r="K15" i="11"/>
  <c r="J15" i="11"/>
  <c r="L15" i="11"/>
  <c r="I15" i="11"/>
  <c r="K14" i="11"/>
  <c r="J14" i="11"/>
  <c r="L14" i="11"/>
  <c r="I14" i="11"/>
  <c r="K13" i="11"/>
  <c r="J13" i="11"/>
  <c r="L13" i="11"/>
  <c r="I13" i="11"/>
  <c r="K12" i="11"/>
  <c r="J12" i="11"/>
  <c r="L12" i="11"/>
  <c r="I12" i="11"/>
  <c r="K11" i="11"/>
  <c r="K64" i="11" s="1"/>
  <c r="J11" i="11"/>
  <c r="L11" i="11"/>
  <c r="I11" i="11"/>
  <c r="J20" i="9"/>
  <c r="J17" i="6"/>
  <c r="K8" i="1"/>
  <c r="J30" i="6"/>
  <c r="I30" i="6"/>
  <c r="Z194" i="8"/>
  <c r="E35" i="7"/>
  <c r="V191" i="8"/>
  <c r="V193" i="8" s="1"/>
  <c r="F36" i="7" s="1"/>
  <c r="K190" i="8"/>
  <c r="J190" i="8"/>
  <c r="S190" i="8"/>
  <c r="S191" i="8" s="1"/>
  <c r="F35" i="7" s="1"/>
  <c r="M190" i="8"/>
  <c r="I190" i="8"/>
  <c r="K189" i="8"/>
  <c r="J189" i="8"/>
  <c r="L189" i="8"/>
  <c r="L191" i="8" s="1"/>
  <c r="B35" i="7" s="1"/>
  <c r="I189" i="8"/>
  <c r="P183" i="8"/>
  <c r="E31" i="7" s="1"/>
  <c r="H183" i="8"/>
  <c r="M183" i="8"/>
  <c r="C31" i="7" s="1"/>
  <c r="K182" i="8"/>
  <c r="J182" i="8"/>
  <c r="S182" i="8"/>
  <c r="L182" i="8"/>
  <c r="I182" i="8"/>
  <c r="K181" i="8"/>
  <c r="J181" i="8"/>
  <c r="S181" i="8"/>
  <c r="S183" i="8" s="1"/>
  <c r="F31" i="7" s="1"/>
  <c r="L181" i="8"/>
  <c r="L183" i="8" s="1"/>
  <c r="B31" i="7" s="1"/>
  <c r="I181" i="8"/>
  <c r="E30" i="7"/>
  <c r="P178" i="8"/>
  <c r="K177" i="8"/>
  <c r="J177" i="8"/>
  <c r="S177" i="8"/>
  <c r="M177" i="8"/>
  <c r="H178" i="8" s="1"/>
  <c r="I177" i="8"/>
  <c r="K176" i="8"/>
  <c r="J176" i="8"/>
  <c r="L176" i="8"/>
  <c r="I176" i="8"/>
  <c r="K175" i="8"/>
  <c r="J175" i="8"/>
  <c r="S175" i="8"/>
  <c r="L175" i="8"/>
  <c r="I175" i="8"/>
  <c r="K174" i="8"/>
  <c r="J174" i="8"/>
  <c r="S174" i="8"/>
  <c r="L174" i="8"/>
  <c r="I174" i="8"/>
  <c r="K173" i="8"/>
  <c r="J173" i="8"/>
  <c r="S173" i="8"/>
  <c r="S178" i="8" s="1"/>
  <c r="F30" i="7" s="1"/>
  <c r="L173" i="8"/>
  <c r="L178" i="8" s="1"/>
  <c r="B30" i="7" s="1"/>
  <c r="I173" i="8"/>
  <c r="P170" i="8"/>
  <c r="E29" i="7" s="1"/>
  <c r="K169" i="8"/>
  <c r="J169" i="8"/>
  <c r="M169" i="8"/>
  <c r="H170" i="8" s="1"/>
  <c r="I169" i="8"/>
  <c r="K168" i="8"/>
  <c r="J168" i="8"/>
  <c r="L168" i="8"/>
  <c r="I168" i="8"/>
  <c r="K167" i="8"/>
  <c r="J167" i="8"/>
  <c r="L167" i="8"/>
  <c r="I167" i="8"/>
  <c r="K166" i="8"/>
  <c r="J166" i="8"/>
  <c r="L166" i="8"/>
  <c r="I166" i="8"/>
  <c r="K165" i="8"/>
  <c r="J165" i="8"/>
  <c r="L165" i="8"/>
  <c r="I165" i="8"/>
  <c r="K164" i="8"/>
  <c r="J164" i="8"/>
  <c r="L164" i="8"/>
  <c r="I164" i="8"/>
  <c r="K163" i="8"/>
  <c r="J163" i="8"/>
  <c r="L163" i="8"/>
  <c r="I163" i="8"/>
  <c r="K162" i="8"/>
  <c r="J162" i="8"/>
  <c r="L162" i="8"/>
  <c r="I162" i="8"/>
  <c r="K161" i="8"/>
  <c r="J161" i="8"/>
  <c r="L161" i="8"/>
  <c r="I161" i="8"/>
  <c r="K160" i="8"/>
  <c r="J160" i="8"/>
  <c r="S160" i="8"/>
  <c r="S170" i="8" s="1"/>
  <c r="F29" i="7" s="1"/>
  <c r="L160" i="8"/>
  <c r="I160" i="8"/>
  <c r="I170" i="8" s="1"/>
  <c r="D29" i="7" s="1"/>
  <c r="F28" i="7"/>
  <c r="S157" i="8"/>
  <c r="P157" i="8"/>
  <c r="E28" i="7" s="1"/>
  <c r="M157" i="8"/>
  <c r="C28" i="7" s="1"/>
  <c r="K156" i="8"/>
  <c r="J156" i="8"/>
  <c r="M156" i="8"/>
  <c r="H157" i="8" s="1"/>
  <c r="I156" i="8"/>
  <c r="K155" i="8"/>
  <c r="J155" i="8"/>
  <c r="L155" i="8"/>
  <c r="I155" i="8"/>
  <c r="K154" i="8"/>
  <c r="J154" i="8"/>
  <c r="L154" i="8"/>
  <c r="I154" i="8"/>
  <c r="K153" i="8"/>
  <c r="J153" i="8"/>
  <c r="L153" i="8"/>
  <c r="I153" i="8"/>
  <c r="K152" i="8"/>
  <c r="J152" i="8"/>
  <c r="L152" i="8"/>
  <c r="I152" i="8"/>
  <c r="K151" i="8"/>
  <c r="J151" i="8"/>
  <c r="L151" i="8"/>
  <c r="L157" i="8" s="1"/>
  <c r="B28" i="7" s="1"/>
  <c r="I151" i="8"/>
  <c r="I157" i="8" s="1"/>
  <c r="D28" i="7" s="1"/>
  <c r="E27" i="7"/>
  <c r="C27" i="7"/>
  <c r="P148" i="8"/>
  <c r="H148" i="8"/>
  <c r="M148" i="8"/>
  <c r="K147" i="8"/>
  <c r="J147" i="8"/>
  <c r="L147" i="8"/>
  <c r="I147" i="8"/>
  <c r="K146" i="8"/>
  <c r="J146" i="8"/>
  <c r="S146" i="8"/>
  <c r="L146" i="8"/>
  <c r="I146" i="8"/>
  <c r="K145" i="8"/>
  <c r="J145" i="8"/>
  <c r="S145" i="8"/>
  <c r="L145" i="8"/>
  <c r="I145" i="8"/>
  <c r="K144" i="8"/>
  <c r="J144" i="8"/>
  <c r="S144" i="8"/>
  <c r="L144" i="8"/>
  <c r="I144" i="8"/>
  <c r="K143" i="8"/>
  <c r="J143" i="8"/>
  <c r="S143" i="8"/>
  <c r="L143" i="8"/>
  <c r="I143" i="8"/>
  <c r="K142" i="8"/>
  <c r="J142" i="8"/>
  <c r="S142" i="8"/>
  <c r="L142" i="8"/>
  <c r="I142" i="8"/>
  <c r="K141" i="8"/>
  <c r="J141" i="8"/>
  <c r="S141" i="8"/>
  <c r="L141" i="8"/>
  <c r="I141" i="8"/>
  <c r="K140" i="8"/>
  <c r="J140" i="8"/>
  <c r="S140" i="8"/>
  <c r="S148" i="8" s="1"/>
  <c r="F27" i="7" s="1"/>
  <c r="L140" i="8"/>
  <c r="I140" i="8"/>
  <c r="I148" i="8" s="1"/>
  <c r="D27" i="7" s="1"/>
  <c r="E26" i="7"/>
  <c r="C26" i="7"/>
  <c r="P137" i="8"/>
  <c r="H137" i="8"/>
  <c r="M137" i="8"/>
  <c r="K136" i="8"/>
  <c r="J136" i="8"/>
  <c r="S136" i="8"/>
  <c r="S137" i="8" s="1"/>
  <c r="F26" i="7" s="1"/>
  <c r="L136" i="8"/>
  <c r="L137" i="8" s="1"/>
  <c r="B26" i="7" s="1"/>
  <c r="I136" i="8"/>
  <c r="I137" i="8" s="1"/>
  <c r="D26" i="7" s="1"/>
  <c r="E25" i="7"/>
  <c r="P133" i="8"/>
  <c r="K132" i="8"/>
  <c r="J132" i="8"/>
  <c r="S132" i="8"/>
  <c r="M132" i="8"/>
  <c r="M133" i="8" s="1"/>
  <c r="C25" i="7" s="1"/>
  <c r="I132" i="8"/>
  <c r="K131" i="8"/>
  <c r="J131" i="8"/>
  <c r="L131" i="8"/>
  <c r="I131" i="8"/>
  <c r="K130" i="8"/>
  <c r="J130" i="8"/>
  <c r="L130" i="8"/>
  <c r="I130" i="8"/>
  <c r="K129" i="8"/>
  <c r="J129" i="8"/>
  <c r="L129" i="8"/>
  <c r="I129" i="8"/>
  <c r="K128" i="8"/>
  <c r="J128" i="8"/>
  <c r="S128" i="8"/>
  <c r="L128" i="8"/>
  <c r="I128" i="8"/>
  <c r="K127" i="8"/>
  <c r="J127" i="8"/>
  <c r="S127" i="8"/>
  <c r="L127" i="8"/>
  <c r="I127" i="8"/>
  <c r="K126" i="8"/>
  <c r="J126" i="8"/>
  <c r="S126" i="8"/>
  <c r="L126" i="8"/>
  <c r="I126" i="8"/>
  <c r="K125" i="8"/>
  <c r="J125" i="8"/>
  <c r="S125" i="8"/>
  <c r="L125" i="8"/>
  <c r="I125" i="8"/>
  <c r="K124" i="8"/>
  <c r="J124" i="8"/>
  <c r="S124" i="8"/>
  <c r="L124" i="8"/>
  <c r="I124" i="8"/>
  <c r="K123" i="8"/>
  <c r="J123" i="8"/>
  <c r="S123" i="8"/>
  <c r="S133" i="8" s="1"/>
  <c r="F25" i="7" s="1"/>
  <c r="L123" i="8"/>
  <c r="L133" i="8" s="1"/>
  <c r="B25" i="7" s="1"/>
  <c r="I123" i="8"/>
  <c r="E24" i="7"/>
  <c r="P120" i="8"/>
  <c r="H120" i="8"/>
  <c r="K119" i="8"/>
  <c r="J119" i="8"/>
  <c r="S119" i="8"/>
  <c r="S120" i="8" s="1"/>
  <c r="F24" i="7" s="1"/>
  <c r="M119" i="8"/>
  <c r="M120" i="8" s="1"/>
  <c r="C24" i="7" s="1"/>
  <c r="I119" i="8"/>
  <c r="K118" i="8"/>
  <c r="J118" i="8"/>
  <c r="L118" i="8"/>
  <c r="I118" i="8"/>
  <c r="K117" i="8"/>
  <c r="J117" i="8"/>
  <c r="L117" i="8"/>
  <c r="L120" i="8" s="1"/>
  <c r="B24" i="7" s="1"/>
  <c r="I117" i="8"/>
  <c r="I120" i="8" s="1"/>
  <c r="D24" i="7" s="1"/>
  <c r="E23" i="7"/>
  <c r="C23" i="7"/>
  <c r="S114" i="8"/>
  <c r="F23" i="7" s="1"/>
  <c r="P114" i="8"/>
  <c r="H114" i="8"/>
  <c r="M114" i="8"/>
  <c r="K113" i="8"/>
  <c r="J113" i="8"/>
  <c r="L113" i="8"/>
  <c r="L114" i="8" s="1"/>
  <c r="B23" i="7" s="1"/>
  <c r="I113" i="8"/>
  <c r="I114" i="8" s="1"/>
  <c r="D23" i="7" s="1"/>
  <c r="P110" i="8"/>
  <c r="P185" i="8" s="1"/>
  <c r="E32" i="7" s="1"/>
  <c r="K109" i="8"/>
  <c r="J109" i="8"/>
  <c r="M109" i="8"/>
  <c r="M110" i="8" s="1"/>
  <c r="C22" i="7" s="1"/>
  <c r="I109" i="8"/>
  <c r="K108" i="8"/>
  <c r="J108" i="8"/>
  <c r="L108" i="8"/>
  <c r="I108" i="8"/>
  <c r="K107" i="8"/>
  <c r="J107" i="8"/>
  <c r="S107" i="8"/>
  <c r="L107" i="8"/>
  <c r="I107" i="8"/>
  <c r="K106" i="8"/>
  <c r="J106" i="8"/>
  <c r="S106" i="8"/>
  <c r="L106" i="8"/>
  <c r="I106" i="8"/>
  <c r="F18" i="7"/>
  <c r="S100" i="8"/>
  <c r="P100" i="8"/>
  <c r="E18" i="7" s="1"/>
  <c r="H100" i="8"/>
  <c r="M100" i="8"/>
  <c r="C18" i="7" s="1"/>
  <c r="K99" i="8"/>
  <c r="J99" i="8"/>
  <c r="L99" i="8"/>
  <c r="L100" i="8" s="1"/>
  <c r="B18" i="7" s="1"/>
  <c r="I99" i="8"/>
  <c r="I100" i="8" s="1"/>
  <c r="D18" i="7" s="1"/>
  <c r="E17" i="7"/>
  <c r="C17" i="7"/>
  <c r="P96" i="8"/>
  <c r="H96" i="8"/>
  <c r="M96" i="8"/>
  <c r="K95" i="8"/>
  <c r="J95" i="8"/>
  <c r="L95" i="8"/>
  <c r="I95" i="8"/>
  <c r="K94" i="8"/>
  <c r="J94" i="8"/>
  <c r="S94" i="8"/>
  <c r="L94" i="8"/>
  <c r="I94" i="8"/>
  <c r="K93" i="8"/>
  <c r="J93" i="8"/>
  <c r="S93" i="8"/>
  <c r="L93" i="8"/>
  <c r="I93" i="8"/>
  <c r="K92" i="8"/>
  <c r="J92" i="8"/>
  <c r="S92" i="8"/>
  <c r="S96" i="8" s="1"/>
  <c r="F17" i="7" s="1"/>
  <c r="L92" i="8"/>
  <c r="I92" i="8"/>
  <c r="K91" i="8"/>
  <c r="J91" i="8"/>
  <c r="S91" i="8"/>
  <c r="L91" i="8"/>
  <c r="L96" i="8" s="1"/>
  <c r="B17" i="7" s="1"/>
  <c r="I91" i="8"/>
  <c r="P88" i="8"/>
  <c r="E16" i="7" s="1"/>
  <c r="K87" i="8"/>
  <c r="J87" i="8"/>
  <c r="S87" i="8"/>
  <c r="M87" i="8"/>
  <c r="I87" i="8"/>
  <c r="K86" i="8"/>
  <c r="J86" i="8"/>
  <c r="M86" i="8"/>
  <c r="M88" i="8" s="1"/>
  <c r="C16" i="7" s="1"/>
  <c r="I86" i="8"/>
  <c r="K85" i="8"/>
  <c r="J85" i="8"/>
  <c r="S85" i="8"/>
  <c r="L85" i="8"/>
  <c r="I85" i="8"/>
  <c r="K84" i="8"/>
  <c r="J84" i="8"/>
  <c r="S84" i="8"/>
  <c r="L84" i="8"/>
  <c r="I84" i="8"/>
  <c r="K83" i="8"/>
  <c r="J83" i="8"/>
  <c r="S83" i="8"/>
  <c r="L83" i="8"/>
  <c r="I83" i="8"/>
  <c r="K82" i="8"/>
  <c r="J82" i="8"/>
  <c r="S82" i="8"/>
  <c r="L82" i="8"/>
  <c r="I82" i="8"/>
  <c r="K81" i="8"/>
  <c r="J81" i="8"/>
  <c r="S81" i="8"/>
  <c r="L81" i="8"/>
  <c r="I81" i="8"/>
  <c r="K80" i="8"/>
  <c r="J80" i="8"/>
  <c r="S80" i="8"/>
  <c r="L80" i="8"/>
  <c r="I80" i="8"/>
  <c r="K79" i="8"/>
  <c r="J79" i="8"/>
  <c r="L79" i="8"/>
  <c r="I79" i="8"/>
  <c r="K78" i="8"/>
  <c r="J78" i="8"/>
  <c r="S78" i="8"/>
  <c r="L78" i="8"/>
  <c r="I78" i="8"/>
  <c r="K77" i="8"/>
  <c r="J77" i="8"/>
  <c r="L77" i="8"/>
  <c r="I77" i="8"/>
  <c r="K76" i="8"/>
  <c r="J76" i="8"/>
  <c r="L76" i="8"/>
  <c r="I76" i="8"/>
  <c r="K75" i="8"/>
  <c r="J75" i="8"/>
  <c r="S75" i="8"/>
  <c r="L75" i="8"/>
  <c r="I75" i="8"/>
  <c r="K74" i="8"/>
  <c r="J74" i="8"/>
  <c r="S74" i="8"/>
  <c r="L74" i="8"/>
  <c r="I74" i="8"/>
  <c r="K73" i="8"/>
  <c r="J73" i="8"/>
  <c r="S73" i="8"/>
  <c r="L73" i="8"/>
  <c r="I73" i="8"/>
  <c r="K72" i="8"/>
  <c r="J72" i="8"/>
  <c r="S72" i="8"/>
  <c r="L72" i="8"/>
  <c r="I72" i="8"/>
  <c r="K71" i="8"/>
  <c r="J71" i="8"/>
  <c r="S71" i="8"/>
  <c r="L71" i="8"/>
  <c r="I71" i="8"/>
  <c r="K70" i="8"/>
  <c r="J70" i="8"/>
  <c r="S70" i="8"/>
  <c r="L70" i="8"/>
  <c r="I70" i="8"/>
  <c r="K69" i="8"/>
  <c r="J69" i="8"/>
  <c r="S69" i="8"/>
  <c r="L69" i="8"/>
  <c r="I69" i="8"/>
  <c r="K68" i="8"/>
  <c r="J68" i="8"/>
  <c r="S68" i="8"/>
  <c r="S88" i="8" s="1"/>
  <c r="F16" i="7" s="1"/>
  <c r="L68" i="8"/>
  <c r="I68" i="8"/>
  <c r="I88" i="8" s="1"/>
  <c r="D16" i="7" s="1"/>
  <c r="E15" i="7"/>
  <c r="P65" i="8"/>
  <c r="K64" i="8"/>
  <c r="J64" i="8"/>
  <c r="S64" i="8"/>
  <c r="S65" i="8" s="1"/>
  <c r="F15" i="7" s="1"/>
  <c r="M64" i="8"/>
  <c r="M65" i="8" s="1"/>
  <c r="C15" i="7" s="1"/>
  <c r="I64" i="8"/>
  <c r="K63" i="8"/>
  <c r="J63" i="8"/>
  <c r="S63" i="8"/>
  <c r="L63" i="8"/>
  <c r="L65" i="8" s="1"/>
  <c r="B15" i="7" s="1"/>
  <c r="I63" i="8"/>
  <c r="P60" i="8"/>
  <c r="E14" i="7" s="1"/>
  <c r="H60" i="8"/>
  <c r="M60" i="8"/>
  <c r="C14" i="7" s="1"/>
  <c r="K59" i="8"/>
  <c r="J59" i="8"/>
  <c r="S59" i="8"/>
  <c r="L59" i="8"/>
  <c r="I59" i="8"/>
  <c r="K58" i="8"/>
  <c r="J58" i="8"/>
  <c r="S58" i="8"/>
  <c r="L58" i="8"/>
  <c r="I58" i="8"/>
  <c r="K57" i="8"/>
  <c r="J57" i="8"/>
  <c r="L57" i="8"/>
  <c r="I57" i="8"/>
  <c r="K56" i="8"/>
  <c r="J56" i="8"/>
  <c r="S56" i="8"/>
  <c r="L56" i="8"/>
  <c r="I56" i="8"/>
  <c r="K55" i="8"/>
  <c r="J55" i="8"/>
  <c r="L55" i="8"/>
  <c r="I55" i="8"/>
  <c r="K54" i="8"/>
  <c r="J54" i="8"/>
  <c r="S54" i="8"/>
  <c r="L54" i="8"/>
  <c r="I54" i="8"/>
  <c r="K53" i="8"/>
  <c r="J53" i="8"/>
  <c r="S53" i="8"/>
  <c r="L53" i="8"/>
  <c r="I53" i="8"/>
  <c r="K52" i="8"/>
  <c r="J52" i="8"/>
  <c r="S52" i="8"/>
  <c r="L52" i="8"/>
  <c r="I52" i="8"/>
  <c r="K51" i="8"/>
  <c r="J51" i="8"/>
  <c r="S51" i="8"/>
  <c r="L51" i="8"/>
  <c r="I51" i="8"/>
  <c r="K50" i="8"/>
  <c r="J50" i="8"/>
  <c r="L50" i="8"/>
  <c r="I50" i="8"/>
  <c r="K49" i="8"/>
  <c r="J49" i="8"/>
  <c r="S49" i="8"/>
  <c r="L49" i="8"/>
  <c r="I49" i="8"/>
  <c r="I60" i="8" s="1"/>
  <c r="D14" i="7" s="1"/>
  <c r="K48" i="8"/>
  <c r="J48" i="8"/>
  <c r="S48" i="8"/>
  <c r="S60" i="8" s="1"/>
  <c r="F14" i="7" s="1"/>
  <c r="L48" i="8"/>
  <c r="L60" i="8" s="1"/>
  <c r="B14" i="7" s="1"/>
  <c r="I48" i="8"/>
  <c r="P45" i="8"/>
  <c r="E13" i="7" s="1"/>
  <c r="H45" i="8"/>
  <c r="M45" i="8"/>
  <c r="C13" i="7" s="1"/>
  <c r="K44" i="8"/>
  <c r="J44" i="8"/>
  <c r="S44" i="8"/>
  <c r="L44" i="8"/>
  <c r="I44" i="8"/>
  <c r="K43" i="8"/>
  <c r="J43" i="8"/>
  <c r="S43" i="8"/>
  <c r="L43" i="8"/>
  <c r="I43" i="8"/>
  <c r="K42" i="8"/>
  <c r="J42" i="8"/>
  <c r="L42" i="8"/>
  <c r="I42" i="8"/>
  <c r="K41" i="8"/>
  <c r="J41" i="8"/>
  <c r="S41" i="8"/>
  <c r="L41" i="8"/>
  <c r="I41" i="8"/>
  <c r="K40" i="8"/>
  <c r="J40" i="8"/>
  <c r="S40" i="8"/>
  <c r="L40" i="8"/>
  <c r="I40" i="8"/>
  <c r="K39" i="8"/>
  <c r="J39" i="8"/>
  <c r="S39" i="8"/>
  <c r="L39" i="8"/>
  <c r="I39" i="8"/>
  <c r="K38" i="8"/>
  <c r="J38" i="8"/>
  <c r="S38" i="8"/>
  <c r="L38" i="8"/>
  <c r="I38" i="8"/>
  <c r="K37" i="8"/>
  <c r="J37" i="8"/>
  <c r="S37" i="8"/>
  <c r="L37" i="8"/>
  <c r="I37" i="8"/>
  <c r="K36" i="8"/>
  <c r="J36" i="8"/>
  <c r="S36" i="8"/>
  <c r="L36" i="8"/>
  <c r="I36" i="8"/>
  <c r="I45" i="8" s="1"/>
  <c r="D13" i="7" s="1"/>
  <c r="K35" i="8"/>
  <c r="J35" i="8"/>
  <c r="S35" i="8"/>
  <c r="S45" i="8" s="1"/>
  <c r="F13" i="7" s="1"/>
  <c r="L35" i="8"/>
  <c r="L45" i="8" s="1"/>
  <c r="B13" i="7" s="1"/>
  <c r="I35" i="8"/>
  <c r="P32" i="8"/>
  <c r="E12" i="7" s="1"/>
  <c r="H32" i="8"/>
  <c r="M32" i="8"/>
  <c r="C12" i="7" s="1"/>
  <c r="K31" i="8"/>
  <c r="J31" i="8"/>
  <c r="L31" i="8"/>
  <c r="I31" i="8"/>
  <c r="K30" i="8"/>
  <c r="J30" i="8"/>
  <c r="S30" i="8"/>
  <c r="L30" i="8"/>
  <c r="I30" i="8"/>
  <c r="K29" i="8"/>
  <c r="J29" i="8"/>
  <c r="S29" i="8"/>
  <c r="L29" i="8"/>
  <c r="I29" i="8"/>
  <c r="K28" i="8"/>
  <c r="J28" i="8"/>
  <c r="S28" i="8"/>
  <c r="L28" i="8"/>
  <c r="I28" i="8"/>
  <c r="K27" i="8"/>
  <c r="J27" i="8"/>
  <c r="L27" i="8"/>
  <c r="I27" i="8"/>
  <c r="K26" i="8"/>
  <c r="J26" i="8"/>
  <c r="S26" i="8"/>
  <c r="L26" i="8"/>
  <c r="I26" i="8"/>
  <c r="K25" i="8"/>
  <c r="J25" i="8"/>
  <c r="S25" i="8"/>
  <c r="L25" i="8"/>
  <c r="I25" i="8"/>
  <c r="K24" i="8"/>
  <c r="J24" i="8"/>
  <c r="S24" i="8"/>
  <c r="L24" i="8"/>
  <c r="I24" i="8"/>
  <c r="I32" i="8" s="1"/>
  <c r="D12" i="7" s="1"/>
  <c r="K23" i="8"/>
  <c r="J23" i="8"/>
  <c r="S23" i="8"/>
  <c r="S32" i="8" s="1"/>
  <c r="F12" i="7" s="1"/>
  <c r="L23" i="8"/>
  <c r="L32" i="8" s="1"/>
  <c r="B12" i="7" s="1"/>
  <c r="I23" i="8"/>
  <c r="F11" i="7"/>
  <c r="S20" i="8"/>
  <c r="P20" i="8"/>
  <c r="P102" i="8" s="1"/>
  <c r="E19" i="7" s="1"/>
  <c r="H20" i="8"/>
  <c r="M20" i="8"/>
  <c r="K19" i="8"/>
  <c r="J19" i="8"/>
  <c r="L19" i="8"/>
  <c r="I19" i="8"/>
  <c r="K18" i="8"/>
  <c r="J18" i="8"/>
  <c r="L18" i="8"/>
  <c r="I18" i="8"/>
  <c r="K17" i="8"/>
  <c r="J17" i="8"/>
  <c r="L17" i="8"/>
  <c r="I17" i="8"/>
  <c r="K16" i="8"/>
  <c r="J16" i="8"/>
  <c r="L16" i="8"/>
  <c r="I16" i="8"/>
  <c r="K15" i="8"/>
  <c r="J15" i="8"/>
  <c r="L15" i="8"/>
  <c r="I15" i="8"/>
  <c r="K14" i="8"/>
  <c r="J14" i="8"/>
  <c r="L14" i="8"/>
  <c r="I14" i="8"/>
  <c r="K13" i="8"/>
  <c r="J13" i="8"/>
  <c r="L13" i="8"/>
  <c r="I13" i="8"/>
  <c r="K12" i="8"/>
  <c r="J12" i="8"/>
  <c r="L12" i="8"/>
  <c r="I12" i="8"/>
  <c r="K11" i="8"/>
  <c r="J11" i="8"/>
  <c r="L11" i="8"/>
  <c r="I11" i="8"/>
  <c r="J20" i="6"/>
  <c r="J17" i="3"/>
  <c r="K7" i="1"/>
  <c r="I30" i="3"/>
  <c r="J30" i="3" s="1"/>
  <c r="Z83" i="5"/>
  <c r="E25" i="4"/>
  <c r="V80" i="5"/>
  <c r="V82" i="5" s="1"/>
  <c r="F26" i="4" s="1"/>
  <c r="K79" i="5"/>
  <c r="J79" i="5"/>
  <c r="S79" i="5"/>
  <c r="S80" i="5" s="1"/>
  <c r="F25" i="4" s="1"/>
  <c r="M79" i="5"/>
  <c r="I79" i="5"/>
  <c r="K78" i="5"/>
  <c r="J78" i="5"/>
  <c r="L78" i="5"/>
  <c r="L80" i="5" s="1"/>
  <c r="B25" i="4" s="1"/>
  <c r="I78" i="5"/>
  <c r="S72" i="5"/>
  <c r="S74" i="5" s="1"/>
  <c r="F22" i="4" s="1"/>
  <c r="P72" i="5"/>
  <c r="P74" i="5" s="1"/>
  <c r="E22" i="4" s="1"/>
  <c r="H72" i="5"/>
  <c r="M72" i="5"/>
  <c r="M74" i="5" s="1"/>
  <c r="C22" i="4" s="1"/>
  <c r="E17" i="3" s="1"/>
  <c r="K71" i="5"/>
  <c r="J71" i="5"/>
  <c r="L71" i="5"/>
  <c r="I71" i="5"/>
  <c r="K70" i="5"/>
  <c r="J70" i="5"/>
  <c r="L70" i="5"/>
  <c r="I70" i="5"/>
  <c r="K69" i="5"/>
  <c r="J69" i="5"/>
  <c r="L69" i="5"/>
  <c r="I69" i="5"/>
  <c r="I72" i="5" s="1"/>
  <c r="D21" i="4" s="1"/>
  <c r="F17" i="4"/>
  <c r="S63" i="5"/>
  <c r="P63" i="5"/>
  <c r="E17" i="4" s="1"/>
  <c r="H63" i="5"/>
  <c r="M63" i="5"/>
  <c r="C17" i="4" s="1"/>
  <c r="K62" i="5"/>
  <c r="J62" i="5"/>
  <c r="L62" i="5"/>
  <c r="L63" i="5" s="1"/>
  <c r="B17" i="4" s="1"/>
  <c r="I62" i="5"/>
  <c r="I63" i="5" s="1"/>
  <c r="D17" i="4" s="1"/>
  <c r="P59" i="5"/>
  <c r="E16" i="4" s="1"/>
  <c r="K58" i="5"/>
  <c r="J58" i="5"/>
  <c r="S58" i="5"/>
  <c r="M58" i="5"/>
  <c r="H59" i="5" s="1"/>
  <c r="I58" i="5"/>
  <c r="K57" i="5"/>
  <c r="J57" i="5"/>
  <c r="S57" i="5"/>
  <c r="L57" i="5"/>
  <c r="I57" i="5"/>
  <c r="K56" i="5"/>
  <c r="J56" i="5"/>
  <c r="S56" i="5"/>
  <c r="L56" i="5"/>
  <c r="I56" i="5"/>
  <c r="K55" i="5"/>
  <c r="J55" i="5"/>
  <c r="S55" i="5"/>
  <c r="S59" i="5" s="1"/>
  <c r="F16" i="4" s="1"/>
  <c r="L55" i="5"/>
  <c r="L59" i="5" s="1"/>
  <c r="B16" i="4" s="1"/>
  <c r="I55" i="5"/>
  <c r="P52" i="5"/>
  <c r="E15" i="4" s="1"/>
  <c r="H52" i="5"/>
  <c r="M52" i="5"/>
  <c r="C15" i="4" s="1"/>
  <c r="K51" i="5"/>
  <c r="J51" i="5"/>
  <c r="S51" i="5"/>
  <c r="S52" i="5" s="1"/>
  <c r="F15" i="4" s="1"/>
  <c r="L51" i="5"/>
  <c r="L52" i="5" s="1"/>
  <c r="B15" i="4" s="1"/>
  <c r="I51" i="5"/>
  <c r="I52" i="5" s="1"/>
  <c r="D15" i="4" s="1"/>
  <c r="P48" i="5"/>
  <c r="E14" i="4" s="1"/>
  <c r="H48" i="5"/>
  <c r="M48" i="5"/>
  <c r="C14" i="4" s="1"/>
  <c r="K47" i="5"/>
  <c r="J47" i="5"/>
  <c r="L47" i="5"/>
  <c r="I47" i="5"/>
  <c r="K46" i="5"/>
  <c r="J46" i="5"/>
  <c r="S46" i="5"/>
  <c r="L46" i="5"/>
  <c r="I46" i="5"/>
  <c r="K45" i="5"/>
  <c r="J45" i="5"/>
  <c r="L45" i="5"/>
  <c r="I45" i="5"/>
  <c r="K44" i="5"/>
  <c r="J44" i="5"/>
  <c r="S44" i="5"/>
  <c r="L44" i="5"/>
  <c r="I44" i="5"/>
  <c r="K43" i="5"/>
  <c r="J43" i="5"/>
  <c r="S43" i="5"/>
  <c r="L43" i="5"/>
  <c r="I43" i="5"/>
  <c r="K42" i="5"/>
  <c r="J42" i="5"/>
  <c r="S42" i="5"/>
  <c r="L42" i="5"/>
  <c r="I42" i="5"/>
  <c r="K41" i="5"/>
  <c r="J41" i="5"/>
  <c r="S41" i="5"/>
  <c r="S48" i="5" s="1"/>
  <c r="F14" i="4" s="1"/>
  <c r="L41" i="5"/>
  <c r="L48" i="5" s="1"/>
  <c r="B14" i="4" s="1"/>
  <c r="I41" i="5"/>
  <c r="P38" i="5"/>
  <c r="E13" i="4" s="1"/>
  <c r="H38" i="5"/>
  <c r="M38" i="5"/>
  <c r="C13" i="4" s="1"/>
  <c r="K37" i="5"/>
  <c r="J37" i="5"/>
  <c r="S37" i="5"/>
  <c r="L37" i="5"/>
  <c r="I37" i="5"/>
  <c r="K36" i="5"/>
  <c r="J36" i="5"/>
  <c r="L36" i="5"/>
  <c r="I36" i="5"/>
  <c r="K35" i="5"/>
  <c r="J35" i="5"/>
  <c r="S35" i="5"/>
  <c r="L35" i="5"/>
  <c r="I35" i="5"/>
  <c r="K34" i="5"/>
  <c r="J34" i="5"/>
  <c r="S34" i="5"/>
  <c r="L34" i="5"/>
  <c r="I34" i="5"/>
  <c r="K33" i="5"/>
  <c r="J33" i="5"/>
  <c r="S33" i="5"/>
  <c r="S38" i="5" s="1"/>
  <c r="F13" i="4" s="1"/>
  <c r="L33" i="5"/>
  <c r="I33" i="5"/>
  <c r="E12" i="4"/>
  <c r="C12" i="4"/>
  <c r="P30" i="5"/>
  <c r="H30" i="5"/>
  <c r="M30" i="5"/>
  <c r="K29" i="5"/>
  <c r="J29" i="5"/>
  <c r="S29" i="5"/>
  <c r="L29" i="5"/>
  <c r="I29" i="5"/>
  <c r="K28" i="5"/>
  <c r="J28" i="5"/>
  <c r="S28" i="5"/>
  <c r="L28" i="5"/>
  <c r="I28" i="5"/>
  <c r="K27" i="5"/>
  <c r="J27" i="5"/>
  <c r="L27" i="5"/>
  <c r="I27" i="5"/>
  <c r="K26" i="5"/>
  <c r="J26" i="5"/>
  <c r="S26" i="5"/>
  <c r="L26" i="5"/>
  <c r="I26" i="5"/>
  <c r="K25" i="5"/>
  <c r="J25" i="5"/>
  <c r="S25" i="5"/>
  <c r="L25" i="5"/>
  <c r="I25" i="5"/>
  <c r="K24" i="5"/>
  <c r="J24" i="5"/>
  <c r="S24" i="5"/>
  <c r="L24" i="5"/>
  <c r="I24" i="5"/>
  <c r="K23" i="5"/>
  <c r="J23" i="5"/>
  <c r="S23" i="5"/>
  <c r="L23" i="5"/>
  <c r="I23" i="5"/>
  <c r="K22" i="5"/>
  <c r="J22" i="5"/>
  <c r="S22" i="5"/>
  <c r="S30" i="5" s="1"/>
  <c r="F12" i="4" s="1"/>
  <c r="L22" i="5"/>
  <c r="I22" i="5"/>
  <c r="I30" i="5" s="1"/>
  <c r="D12" i="4" s="1"/>
  <c r="E11" i="4"/>
  <c r="C11" i="4"/>
  <c r="S19" i="5"/>
  <c r="P19" i="5"/>
  <c r="P65" i="5" s="1"/>
  <c r="E18" i="4" s="1"/>
  <c r="H19" i="5"/>
  <c r="M19" i="5"/>
  <c r="K18" i="5"/>
  <c r="J18" i="5"/>
  <c r="L18" i="5"/>
  <c r="I18" i="5"/>
  <c r="K17" i="5"/>
  <c r="J17" i="5"/>
  <c r="L17" i="5"/>
  <c r="I17" i="5"/>
  <c r="K16" i="5"/>
  <c r="J16" i="5"/>
  <c r="L16" i="5"/>
  <c r="I16" i="5"/>
  <c r="K15" i="5"/>
  <c r="J15" i="5"/>
  <c r="L15" i="5"/>
  <c r="I15" i="5"/>
  <c r="K14" i="5"/>
  <c r="J14" i="5"/>
  <c r="L14" i="5"/>
  <c r="I14" i="5"/>
  <c r="K13" i="5"/>
  <c r="J13" i="5"/>
  <c r="L13" i="5"/>
  <c r="I13" i="5"/>
  <c r="K12" i="5"/>
  <c r="J12" i="5"/>
  <c r="L12" i="5"/>
  <c r="I12" i="5"/>
  <c r="K11" i="5"/>
  <c r="K83" i="5" s="1"/>
  <c r="J11" i="5"/>
  <c r="L11" i="5"/>
  <c r="I11" i="5"/>
  <c r="J20" i="3"/>
  <c r="E11" i="1" l="1"/>
  <c r="J17" i="2" s="1"/>
  <c r="J20" i="2" s="1"/>
  <c r="L17" i="14"/>
  <c r="B12" i="13" s="1"/>
  <c r="I17" i="14"/>
  <c r="D12" i="13" s="1"/>
  <c r="L25" i="14"/>
  <c r="B13" i="13" s="1"/>
  <c r="I25" i="14"/>
  <c r="D13" i="13" s="1"/>
  <c r="H133" i="8"/>
  <c r="I65" i="8"/>
  <c r="D15" i="7" s="1"/>
  <c r="H65" i="8"/>
  <c r="L88" i="8"/>
  <c r="B16" i="7" s="1"/>
  <c r="I96" i="8"/>
  <c r="D17" i="7" s="1"/>
  <c r="I110" i="8"/>
  <c r="D22" i="7" s="1"/>
  <c r="I133" i="8"/>
  <c r="D25" i="7" s="1"/>
  <c r="L148" i="8"/>
  <c r="B27" i="7" s="1"/>
  <c r="L170" i="8"/>
  <c r="B29" i="7" s="1"/>
  <c r="M170" i="8"/>
  <c r="C29" i="7" s="1"/>
  <c r="I178" i="8"/>
  <c r="D30" i="7" s="1"/>
  <c r="I183" i="8"/>
  <c r="D31" i="7" s="1"/>
  <c r="L30" i="5"/>
  <c r="B12" i="4" s="1"/>
  <c r="L38" i="5"/>
  <c r="B13" i="4" s="1"/>
  <c r="I48" i="5"/>
  <c r="D14" i="4" s="1"/>
  <c r="I38" i="5"/>
  <c r="D13" i="4" s="1"/>
  <c r="I59" i="5"/>
  <c r="D16" i="4" s="1"/>
  <c r="S27" i="14"/>
  <c r="F14" i="13" s="1"/>
  <c r="F12" i="13"/>
  <c r="I12" i="14"/>
  <c r="D11" i="13" s="1"/>
  <c r="H27" i="14"/>
  <c r="M27" i="14"/>
  <c r="C14" i="13" s="1"/>
  <c r="L123" i="14"/>
  <c r="B17" i="13" s="1"/>
  <c r="H123" i="14"/>
  <c r="S123" i="14"/>
  <c r="F17" i="13" s="1"/>
  <c r="I135" i="14"/>
  <c r="D19" i="13" s="1"/>
  <c r="F18" i="12" s="1"/>
  <c r="V136" i="14"/>
  <c r="F21" i="13" s="1"/>
  <c r="L12" i="14"/>
  <c r="B11" i="13" s="1"/>
  <c r="E11" i="13"/>
  <c r="I27" i="14"/>
  <c r="D14" i="13" s="1"/>
  <c r="F16" i="12" s="1"/>
  <c r="J24" i="12" s="1"/>
  <c r="M123" i="14"/>
  <c r="C17" i="13" s="1"/>
  <c r="E16" i="12"/>
  <c r="F20" i="12"/>
  <c r="M63" i="11"/>
  <c r="C13" i="10" s="1"/>
  <c r="E18" i="9" s="1"/>
  <c r="L51" i="11"/>
  <c r="B11" i="10" s="1"/>
  <c r="H51" i="11"/>
  <c r="S51" i="11"/>
  <c r="F11" i="10" s="1"/>
  <c r="L63" i="11"/>
  <c r="B13" i="10" s="1"/>
  <c r="D18" i="9" s="1"/>
  <c r="S63" i="11"/>
  <c r="E13" i="10" s="1"/>
  <c r="M64" i="11"/>
  <c r="C15" i="10" s="1"/>
  <c r="V64" i="11"/>
  <c r="F15" i="10" s="1"/>
  <c r="I51" i="11"/>
  <c r="D11" i="10" s="1"/>
  <c r="M51" i="11"/>
  <c r="C11" i="10" s="1"/>
  <c r="H63" i="11"/>
  <c r="I102" i="8"/>
  <c r="D19" i="7" s="1"/>
  <c r="F16" i="6" s="1"/>
  <c r="I20" i="8"/>
  <c r="D11" i="7" s="1"/>
  <c r="M102" i="8"/>
  <c r="C19" i="7" s="1"/>
  <c r="E16" i="6" s="1"/>
  <c r="H102" i="8"/>
  <c r="K194" i="8"/>
  <c r="L20" i="8"/>
  <c r="B11" i="7" s="1"/>
  <c r="S102" i="8"/>
  <c r="F19" i="7" s="1"/>
  <c r="C11" i="7"/>
  <c r="E11" i="7"/>
  <c r="H88" i="8"/>
  <c r="L110" i="8"/>
  <c r="B22" i="7" s="1"/>
  <c r="H110" i="8"/>
  <c r="S110" i="8"/>
  <c r="F22" i="7" s="1"/>
  <c r="E22" i="7"/>
  <c r="M178" i="8"/>
  <c r="C30" i="7" s="1"/>
  <c r="I185" i="8"/>
  <c r="D32" i="7" s="1"/>
  <c r="F17" i="6" s="1"/>
  <c r="I191" i="8"/>
  <c r="D35" i="7" s="1"/>
  <c r="M191" i="8"/>
  <c r="C35" i="7" s="1"/>
  <c r="L193" i="8"/>
  <c r="B36" i="7" s="1"/>
  <c r="D18" i="6" s="1"/>
  <c r="S193" i="8"/>
  <c r="E36" i="7" s="1"/>
  <c r="V194" i="8"/>
  <c r="F38" i="7" s="1"/>
  <c r="H193" i="8"/>
  <c r="I19" i="5"/>
  <c r="D11" i="4" s="1"/>
  <c r="F11" i="4"/>
  <c r="M59" i="5"/>
  <c r="C16" i="4" s="1"/>
  <c r="L72" i="5"/>
  <c r="B21" i="4" s="1"/>
  <c r="C21" i="4"/>
  <c r="E21" i="4"/>
  <c r="I74" i="5"/>
  <c r="D22" i="4" s="1"/>
  <c r="F17" i="3" s="1"/>
  <c r="I80" i="5"/>
  <c r="D25" i="4" s="1"/>
  <c r="M80" i="5"/>
  <c r="C25" i="4" s="1"/>
  <c r="L82" i="5"/>
  <c r="B26" i="4" s="1"/>
  <c r="D18" i="3" s="1"/>
  <c r="S82" i="5"/>
  <c r="E26" i="4" s="1"/>
  <c r="V83" i="5"/>
  <c r="F28" i="4" s="1"/>
  <c r="L19" i="5"/>
  <c r="B11" i="4" s="1"/>
  <c r="S65" i="5"/>
  <c r="F18" i="4" s="1"/>
  <c r="F21" i="4"/>
  <c r="H74" i="5"/>
  <c r="F23" i="12" l="1"/>
  <c r="J23" i="12"/>
  <c r="M193" i="8"/>
  <c r="C36" i="7" s="1"/>
  <c r="E18" i="6" s="1"/>
  <c r="L74" i="5"/>
  <c r="B22" i="4" s="1"/>
  <c r="D17" i="3" s="1"/>
  <c r="F17" i="2"/>
  <c r="M135" i="14"/>
  <c r="C19" i="13" s="1"/>
  <c r="E18" i="12" s="1"/>
  <c r="J22" i="12"/>
  <c r="F24" i="12"/>
  <c r="F22" i="12"/>
  <c r="H135" i="14"/>
  <c r="L27" i="14"/>
  <c r="B14" i="13" s="1"/>
  <c r="D16" i="12" s="1"/>
  <c r="H136" i="14"/>
  <c r="S135" i="14"/>
  <c r="L135" i="14"/>
  <c r="B19" i="13" s="1"/>
  <c r="D18" i="12" s="1"/>
  <c r="D18" i="2" s="1"/>
  <c r="I136" i="14"/>
  <c r="I63" i="11"/>
  <c r="D13" i="10" s="1"/>
  <c r="F18" i="9" s="1"/>
  <c r="S64" i="11"/>
  <c r="E15" i="10" s="1"/>
  <c r="H64" i="11"/>
  <c r="L64" i="11"/>
  <c r="B15" i="10" s="1"/>
  <c r="I64" i="11"/>
  <c r="L185" i="8"/>
  <c r="B32" i="7" s="1"/>
  <c r="D17" i="6" s="1"/>
  <c r="D17" i="2" s="1"/>
  <c r="S185" i="8"/>
  <c r="F32" i="7" s="1"/>
  <c r="H185" i="8"/>
  <c r="M185" i="8"/>
  <c r="C32" i="7" s="1"/>
  <c r="E17" i="6" s="1"/>
  <c r="E17" i="2" s="1"/>
  <c r="L102" i="8"/>
  <c r="I193" i="8"/>
  <c r="D36" i="7" s="1"/>
  <c r="F18" i="6" s="1"/>
  <c r="F24" i="6" s="1"/>
  <c r="I194" i="8"/>
  <c r="L65" i="5"/>
  <c r="B18" i="4" s="1"/>
  <c r="D16" i="3" s="1"/>
  <c r="S83" i="5"/>
  <c r="E28" i="4" s="1"/>
  <c r="H82" i="5"/>
  <c r="H65" i="5"/>
  <c r="I65" i="5"/>
  <c r="D18" i="4" s="1"/>
  <c r="F16" i="3" s="1"/>
  <c r="F16" i="2" s="1"/>
  <c r="M82" i="5"/>
  <c r="C26" i="4" s="1"/>
  <c r="E18" i="3" s="1"/>
  <c r="E18" i="2" s="1"/>
  <c r="M65" i="5"/>
  <c r="I82" i="5"/>
  <c r="D26" i="4" s="1"/>
  <c r="F18" i="3" s="1"/>
  <c r="L83" i="5"/>
  <c r="B28" i="4" s="1"/>
  <c r="D21" i="13" l="1"/>
  <c r="B10" i="1"/>
  <c r="L136" i="14"/>
  <c r="B21" i="13" s="1"/>
  <c r="J26" i="12"/>
  <c r="D15" i="10"/>
  <c r="B9" i="1"/>
  <c r="F18" i="2"/>
  <c r="F20" i="2"/>
  <c r="H194" i="8"/>
  <c r="D38" i="7"/>
  <c r="B8" i="1"/>
  <c r="E19" i="13"/>
  <c r="S136" i="14"/>
  <c r="E21" i="13" s="1"/>
  <c r="M136" i="14"/>
  <c r="C21" i="13" s="1"/>
  <c r="J22" i="9"/>
  <c r="J23" i="9"/>
  <c r="F22" i="9"/>
  <c r="J24" i="9"/>
  <c r="F23" i="9"/>
  <c r="F24" i="9"/>
  <c r="F20" i="9"/>
  <c r="B19" i="7"/>
  <c r="D16" i="6" s="1"/>
  <c r="D16" i="2" s="1"/>
  <c r="L194" i="8"/>
  <c r="B38" i="7" s="1"/>
  <c r="J24" i="6"/>
  <c r="J23" i="6"/>
  <c r="F20" i="6"/>
  <c r="J22" i="6"/>
  <c r="F22" i="6"/>
  <c r="M194" i="8"/>
  <c r="C38" i="7" s="1"/>
  <c r="S194" i="8"/>
  <c r="E38" i="7" s="1"/>
  <c r="F23" i="6"/>
  <c r="H83" i="5"/>
  <c r="I83" i="5"/>
  <c r="C18" i="4"/>
  <c r="E16" i="3" s="1"/>
  <c r="E16" i="2" s="1"/>
  <c r="M83" i="5"/>
  <c r="C28" i="4" s="1"/>
  <c r="J23" i="3"/>
  <c r="F20" i="3"/>
  <c r="F23" i="3"/>
  <c r="J24" i="3"/>
  <c r="F22" i="3"/>
  <c r="F24" i="3"/>
  <c r="F24" i="2" s="1"/>
  <c r="J22" i="3"/>
  <c r="J28" i="12" l="1"/>
  <c r="I29" i="12" s="1"/>
  <c r="J29" i="12" s="1"/>
  <c r="J31" i="12" s="1"/>
  <c r="C10" i="1"/>
  <c r="G10" i="1" s="1"/>
  <c r="F22" i="2"/>
  <c r="J22" i="2"/>
  <c r="F23" i="2"/>
  <c r="J23" i="2"/>
  <c r="J24" i="2"/>
  <c r="D28" i="4"/>
  <c r="B7" i="1"/>
  <c r="J26" i="9"/>
  <c r="J26" i="6"/>
  <c r="J26" i="3"/>
  <c r="J28" i="9" l="1"/>
  <c r="C9" i="1"/>
  <c r="G9" i="1" s="1"/>
  <c r="J26" i="2"/>
  <c r="J28" i="2" s="1"/>
  <c r="J28" i="6"/>
  <c r="I29" i="6" s="1"/>
  <c r="J29" i="6" s="1"/>
  <c r="J31" i="6" s="1"/>
  <c r="C8" i="1"/>
  <c r="G8" i="1" s="1"/>
  <c r="J28" i="3"/>
  <c r="I29" i="3" s="1"/>
  <c r="J29" i="3" s="1"/>
  <c r="J31" i="3" s="1"/>
  <c r="C7" i="1"/>
  <c r="B11" i="1"/>
  <c r="G7" i="1"/>
  <c r="I29" i="9"/>
  <c r="J29" i="9" s="1"/>
  <c r="J31" i="9" s="1"/>
  <c r="G11" i="1" l="1"/>
  <c r="C11" i="1"/>
  <c r="B12" i="1"/>
  <c r="B13" i="1" s="1"/>
  <c r="G13" i="1" l="1"/>
  <c r="I30" i="2"/>
  <c r="J30" i="2" s="1"/>
  <c r="I29" i="2"/>
  <c r="J29" i="2" s="1"/>
  <c r="G12" i="1"/>
  <c r="J31" i="2" l="1"/>
  <c r="G14" i="1"/>
</calcChain>
</file>

<file path=xl/sharedStrings.xml><?xml version="1.0" encoding="utf-8"?>
<sst xmlns="http://schemas.openxmlformats.org/spreadsheetml/2006/main" count="1858" uniqueCount="679">
  <si>
    <t>Rekapitulácia rozpočtu</t>
  </si>
  <si>
    <t>Stavba Amfiteáter Dlhé Klčovo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</si>
  <si>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</si>
  <si>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</si>
  <si>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</si>
  <si>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</si>
  <si>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</si>
  <si>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</si>
  <si>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</si>
  <si>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</si>
  <si>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</si>
  <si>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</si>
  <si>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SO 01 Hľadisko</t>
  </si>
  <si>
    <t>SO 02  Javisko</t>
  </si>
  <si>
    <t>SO 01 Hľadisko - Elektroinštalácia a ochrana pred bleskom</t>
  </si>
  <si>
    <t>SO 02 Javisko - Elektroinštalácia a ochrana pred bleskom</t>
  </si>
  <si>
    <t>Krycí list rozpočtu</t>
  </si>
  <si>
    <t xml:space="preserve">Miesto:  </t>
  </si>
  <si>
    <t>Objekt SO 01 Hľadisko</t>
  </si>
  <si>
    <t xml:space="preserve">Ks: </t>
  </si>
  <si>
    <t xml:space="preserve">Zákazka: </t>
  </si>
  <si>
    <t xml:space="preserve">Spracoval: </t>
  </si>
  <si>
    <t xml:space="preserve">Dňa </t>
  </si>
  <si>
    <t>24.04.2019</t>
  </si>
  <si>
    <t>Odberateľ: Obec Dlhé Klčovo</t>
  </si>
  <si>
    <t>Projektant: ATELIÉR ARTPRO, spol. s r .o.</t>
  </si>
  <si>
    <t xml:space="preserve">Dodávateľ: 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</si>
  <si>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</si>
  <si>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</si>
  <si>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</si>
  <si>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</si>
  <si>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</si>
  <si>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</si>
  <si>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</si>
  <si>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</si>
  <si>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</si>
  <si>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</si>
  <si>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</si>
  <si>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</si>
  <si>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</si>
  <si>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</si>
  <si>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</si>
  <si>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</si>
  <si>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</si>
  <si>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</si>
  <si>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</si>
  <si>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</si>
  <si>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</si>
  <si>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</si>
  <si>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</si>
  <si>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</si>
  <si>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</si>
  <si>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</si>
  <si>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</si>
  <si>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</si>
  <si>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</si>
  <si>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</si>
  <si>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</si>
  <si>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</si>
  <si>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</si>
  <si>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</si>
  <si>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</si>
  <si>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</si>
  <si>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</si>
  <si>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</si>
  <si>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24.04.2019</t>
  </si>
  <si>
    <t>Prehľad rozpočtových nákladov</t>
  </si>
  <si>
    <t>Práce HSV</t>
  </si>
  <si>
    <t>ZEMNÉ PRÁCE</t>
  </si>
  <si>
    <t>ZÁKLADY</t>
  </si>
  <si>
    <t>ZVISLÉ KONŠTRUKCIE</t>
  </si>
  <si>
    <t>VODOROVNÉ KONŠTRUKCIE</t>
  </si>
  <si>
    <t>SPEVNENÉ PLOCHY</t>
  </si>
  <si>
    <t>OSTATNÉ PRÁCE</t>
  </si>
  <si>
    <t>PRESUNY HMÔT</t>
  </si>
  <si>
    <t>Práce PSV</t>
  </si>
  <si>
    <t>KOVOVÉ DOPLNKOVÉ KONŠTRUKCIE</t>
  </si>
  <si>
    <t>Montážne práce</t>
  </si>
  <si>
    <t>M-43 MONTÁŽ OCEĽOVÝCH KONŠTRUKCIÍ</t>
  </si>
  <si>
    <t>Celkom v EUR</t>
  </si>
  <si>
    <t>Por.č.</t>
  </si>
  <si>
    <t>Cenník</t>
  </si>
  <si>
    <t>Kód položky</t>
  </si>
  <si>
    <t>Názov</t>
  </si>
  <si>
    <t>Mj</t>
  </si>
  <si>
    <t>Množstvo</t>
  </si>
  <si>
    <t>Cena/Mj</t>
  </si>
  <si>
    <t>Cena celkom</t>
  </si>
  <si>
    <t>Hmotnosť/Mj</t>
  </si>
  <si>
    <t>Hmotnosť</t>
  </si>
  <si>
    <t>Suť</t>
  </si>
  <si>
    <t>Zákazka Amfiteáter Dlhé Klčovo</t>
  </si>
  <si>
    <t xml:space="preserve">  1/A 1</t>
  </si>
  <si>
    <t xml:space="preserve"> 122201102</t>
  </si>
  <si>
    <t>Odkopávka a prekopávka nezapažená v hornine 3,nad 100 do 1000 m3</t>
  </si>
  <si>
    <t>m3</t>
  </si>
  <si>
    <t xml:space="preserve"> 122201109</t>
  </si>
  <si>
    <t>Príplatok k cenám za lepivosť horniny</t>
  </si>
  <si>
    <t xml:space="preserve"> 132201101</t>
  </si>
  <si>
    <t>Výkop ryhy do šírky 600 mm v horn.3 do 100 m3</t>
  </si>
  <si>
    <t xml:space="preserve"> 132201109</t>
  </si>
  <si>
    <t>Príplatok k cene za lepivosť horniny 3</t>
  </si>
  <si>
    <t xml:space="preserve"> 132201201</t>
  </si>
  <si>
    <t>Výkop ryhy šírky 600-2000mm horn.3 do 100m3</t>
  </si>
  <si>
    <t xml:space="preserve"> 132201209</t>
  </si>
  <si>
    <t>Príplatok k cenám za lepivosť horniny 3</t>
  </si>
  <si>
    <t xml:space="preserve"> 171101105</t>
  </si>
  <si>
    <t>Uloženie sypaniny súdržnej horniny s mierou zhutnenia nad 103 % podľa Proctor-Standard</t>
  </si>
  <si>
    <t xml:space="preserve"> 181101102</t>
  </si>
  <si>
    <t>Úprava pláne v zárezoch v hornine 1-4 so zhutnením</t>
  </si>
  <si>
    <t>m2</t>
  </si>
  <si>
    <t xml:space="preserve">  2/A 1</t>
  </si>
  <si>
    <t xml:space="preserve"> 211521111</t>
  </si>
  <si>
    <t>Výplň odvodňovacieho rebra alebo trativodu do rýh kamenivom hrubým drveným frakcie 16-125</t>
  </si>
  <si>
    <t xml:space="preserve"> 212572121</t>
  </si>
  <si>
    <t>Lôžko pre trativod z kameniva drobného ťaženého</t>
  </si>
  <si>
    <t xml:space="preserve"> 271571111</t>
  </si>
  <si>
    <t>Vankúše zhutnené pod základy zo štrkopiesku</t>
  </si>
  <si>
    <t xml:space="preserve"> 11/A 1</t>
  </si>
  <si>
    <t xml:space="preserve"> 274321511</t>
  </si>
  <si>
    <t>Betón základových pásov železový triedy C30/37 XA2</t>
  </si>
  <si>
    <t xml:space="preserve"> 274351215</t>
  </si>
  <si>
    <t>Debnenie stien základových pásov z dielcov - zhotovenie</t>
  </si>
  <si>
    <t xml:space="preserve"> 274351216</t>
  </si>
  <si>
    <t>Debnenie stien základových pásov z dielcov - odstránenie</t>
  </si>
  <si>
    <t xml:space="preserve"> 274361821</t>
  </si>
  <si>
    <t>Výstuž základových pásov z ocele 10505</t>
  </si>
  <si>
    <t>t</t>
  </si>
  <si>
    <t>271/A 1</t>
  </si>
  <si>
    <t xml:space="preserve"> 212752127</t>
  </si>
  <si>
    <t>Trativody z  flexodrenážnych rúr DN 160 s ochranou proti piesku</t>
  </si>
  <si>
    <t>m</t>
  </si>
  <si>
    <t xml:space="preserve"> 311321411</t>
  </si>
  <si>
    <t>Betón nadzákladových múrov, železový (bez výstuže) tr.C30/37 XA2</t>
  </si>
  <si>
    <t xml:space="preserve"> 311321815</t>
  </si>
  <si>
    <t>Príplatok za pohľadový betón (v prírodnej farbe drviny a prísad).</t>
  </si>
  <si>
    <t xml:space="preserve"> 311351105</t>
  </si>
  <si>
    <t>Debnenie nadzákladových múrov, stien a priečok obojstranné zhotovenie-dielce</t>
  </si>
  <si>
    <t xml:space="preserve"> 311351106</t>
  </si>
  <si>
    <t>Debnenie nadzákladových múrov, stien a priečok obojstranné odstránenie-dielce</t>
  </si>
  <si>
    <t xml:space="preserve"> 311361821</t>
  </si>
  <si>
    <t>Výstuž nadzákladových múrov, stien a priečok 10505</t>
  </si>
  <si>
    <t xml:space="preserve"> 430321616</t>
  </si>
  <si>
    <t>Schodiskové konštrukcie, betón železový tr.  C30/37 XA2</t>
  </si>
  <si>
    <t xml:space="preserve"> 430361821</t>
  </si>
  <si>
    <t>Výstuž schodiskových konštrukcií z betonárskej ocele 10505</t>
  </si>
  <si>
    <t xml:space="preserve"> 431351121</t>
  </si>
  <si>
    <t>Debnenie do 4 m výšky - podest a podstupňových dosiek pôdorysne priamočiarych zhotovenie</t>
  </si>
  <si>
    <t xml:space="preserve"> 431351122</t>
  </si>
  <si>
    <t>Debnenie do 4 m výšky - podest a podstupňových dosiek pôdorysne priamočiarych odstránenie</t>
  </si>
  <si>
    <t xml:space="preserve"> 434351141</t>
  </si>
  <si>
    <t>Debnenie stupňov na podstupňovej doske alebo na teréne pôdorysne priamočiarych zhotovenie</t>
  </si>
  <si>
    <t xml:space="preserve"> 434351142</t>
  </si>
  <si>
    <t>Debnenie stupňov na podstupňovej doske alebo na teréne pôdorysne priamočiarych odstránenie</t>
  </si>
  <si>
    <t>221/A 1</t>
  </si>
  <si>
    <t xml:space="preserve"> 564821111</t>
  </si>
  <si>
    <t>Podklad zo štrkodrviny s rozprestrením a zhutnením,hr.po zhutnení 80 mm</t>
  </si>
  <si>
    <t>211/A 1</t>
  </si>
  <si>
    <t xml:space="preserve"> 931994106</t>
  </si>
  <si>
    <t>Tesnenie dilatačnej škáry betónovej konštrukcia vnútorným pásom (podľa špecifikácie výkresu č. S214, STATIKA)</t>
  </si>
  <si>
    <t xml:space="preserve"> 916161111</t>
  </si>
  <si>
    <t>Osadenie cestnej obruby z veľkých kociek s bočnou oporou z bet. tr. C 12/15 do lôžka z betónu</t>
  </si>
  <si>
    <t xml:space="preserve"> 918101111</t>
  </si>
  <si>
    <t>Lôžko pod obrub., krajníky alebo obruby z dlažob. kociek z betónu prostého tr. C 10/12,5</t>
  </si>
  <si>
    <t>S/S70</t>
  </si>
  <si>
    <t xml:space="preserve"> 5922903060</t>
  </si>
  <si>
    <t>Obrubník cestný 100/25/10 cm, sivá</t>
  </si>
  <si>
    <t>kus</t>
  </si>
  <si>
    <t xml:space="preserve"> 998011001</t>
  </si>
  <si>
    <t>Presun hmôt pre budovy JKSO 801,803,812,zvislá konštr.z tehál,tvárnic,z kovu výšky do 6 m</t>
  </si>
  <si>
    <t>R/R 0</t>
  </si>
  <si>
    <t xml:space="preserve"> 767199999.1</t>
  </si>
  <si>
    <t>Montáž a dodávka kovového krytu svietidla, označenie KS1, vrátane povrchových úprav a kotvenia</t>
  </si>
  <si>
    <t xml:space="preserve"> 767199999.3</t>
  </si>
  <si>
    <t>Montáž a dodávka exteriérového madla, označenie Zb2, vrátane povrchových úprav a kotvenia</t>
  </si>
  <si>
    <t xml:space="preserve"> 767199999.4</t>
  </si>
  <si>
    <t>Montáž a dodávka zábradlia podesty, označenie Zb3, vrátane povrchových úprav a kotvenia</t>
  </si>
  <si>
    <t>943/M43</t>
  </si>
  <si>
    <t xml:space="preserve"> 430861001</t>
  </si>
  <si>
    <t xml:space="preserve">Montáž rôznych dielov OK </t>
  </si>
  <si>
    <t>kg</t>
  </si>
  <si>
    <t>P/PC</t>
  </si>
  <si>
    <t xml:space="preserve"> OK</t>
  </si>
  <si>
    <t>Dodávka oceľových konštrukcií vrátane povrchových úprav</t>
  </si>
  <si>
    <t>Objekt SO 02  Javisko</t>
  </si>
  <si>
    <t>POVRCHOVÉ ÚPRAVY</t>
  </si>
  <si>
    <t>IZOLÁCIE PROTI VODE A VLHKOSTI</t>
  </si>
  <si>
    <t>POVLAKOVÉ KRYTINY</t>
  </si>
  <si>
    <t>IZOLÁCIE TEPELNÉ BEŽNÝCH STAVEB. KONŠTRUKCIÍ</t>
  </si>
  <si>
    <t>KONŠTRUKCIE TESÁRSKE</t>
  </si>
  <si>
    <t>DREVOSTAVBY</t>
  </si>
  <si>
    <t>KONŠTRUKCIE KLAMPIARSKE</t>
  </si>
  <si>
    <t>KONŠTRUKCIE STOLÁRSKE</t>
  </si>
  <si>
    <t>PODLAHY A OBKLADY KERAMICKÉ-DLAŽBY</t>
  </si>
  <si>
    <t>NÁTERY</t>
  </si>
  <si>
    <t xml:space="preserve"> 133201101</t>
  </si>
  <si>
    <t>Výkop šachty hornina 3 do 100 m3</t>
  </si>
  <si>
    <t xml:space="preserve"> 133201109</t>
  </si>
  <si>
    <t xml:space="preserve"> 174101001</t>
  </si>
  <si>
    <t>Zásyp sypaninou so zhutnením jám, šachiet, rýh, zárezov alebo okolo objektov  do 100 m3</t>
  </si>
  <si>
    <t xml:space="preserve"> 274313612</t>
  </si>
  <si>
    <t>Betón základových pásov prostý triedy C20/25</t>
  </si>
  <si>
    <t xml:space="preserve"> 274321312</t>
  </si>
  <si>
    <t>Betón základových pásov železový triedy C20/25</t>
  </si>
  <si>
    <t>Výstuž základových pásov a pätiek z ocele 10505</t>
  </si>
  <si>
    <t xml:space="preserve"> 275321411</t>
  </si>
  <si>
    <t xml:space="preserve">Betón základových pätiek, železový (bez výstuže), tr.C 25/30 </t>
  </si>
  <si>
    <t xml:space="preserve"> 275351215</t>
  </si>
  <si>
    <t>Debnenie základových pätiek, zhotovenie-dielce</t>
  </si>
  <si>
    <t xml:space="preserve"> 275351216</t>
  </si>
  <si>
    <t>Debnenie základovýcb pätiek, odstránenie-dielce</t>
  </si>
  <si>
    <t xml:space="preserve"> 310271301</t>
  </si>
  <si>
    <t>Murivo PREMAC alebo ekvivalent 50x20x25 s betónovou výplňou hr. 20 cm</t>
  </si>
  <si>
    <t xml:space="preserve">M3   </t>
  </si>
  <si>
    <t xml:space="preserve"> 311231471</t>
  </si>
  <si>
    <t>Murivo z tehál pálených POROTHERM alebo ekvivalent  na pero a drážku P+D 38x25x23.8 P8</t>
  </si>
  <si>
    <t xml:space="preserve"> 311231485</t>
  </si>
  <si>
    <t>Murivo nosné z tehál pálených BRITTERM alebo ekvivalent  na maltu MVC, na pero a drážku 185x440x238</t>
  </si>
  <si>
    <t xml:space="preserve"> 311361825</t>
  </si>
  <si>
    <t>Výstuž pre murivo nosné PREMAC alebo ekvivalent  s betónovou výplňou z ocele 10505</t>
  </si>
  <si>
    <t xml:space="preserve"> 317162105</t>
  </si>
  <si>
    <t>Keramický predpätý preklad POROTHERM KPP alebo ekvivalent , šírky 120 mm, výšky 65 mm, dĺžky 2000 mm</t>
  </si>
  <si>
    <t xml:space="preserve"> 317321321</t>
  </si>
  <si>
    <t>Betón prekladov železový triedy C 20/25 bez výstuže</t>
  </si>
  <si>
    <t xml:space="preserve"> 317351107</t>
  </si>
  <si>
    <t>Debnenie prekladu zhotovenie</t>
  </si>
  <si>
    <t xml:space="preserve"> 317351108</t>
  </si>
  <si>
    <t>Debnenie prekladu odstránenie</t>
  </si>
  <si>
    <t xml:space="preserve"> 317361821</t>
  </si>
  <si>
    <t>Výstuž prekladov ríms z ocele 10505</t>
  </si>
  <si>
    <t xml:space="preserve"> 346244611</t>
  </si>
  <si>
    <t>Prímurovky izolačné z tehál CDM dľ. 240mm P 10-20 MC 10 hr. 115mm</t>
  </si>
  <si>
    <t xml:space="preserve"> 417321414</t>
  </si>
  <si>
    <t>Betón stužujúcich pásov a vencov železový tr. C 20/25</t>
  </si>
  <si>
    <t xml:space="preserve"> 417351115</t>
  </si>
  <si>
    <t>Debnenie bočníc stužujúcich pásov a vencov vrátane vzpier zhotovenie</t>
  </si>
  <si>
    <t xml:space="preserve"> 417351116</t>
  </si>
  <si>
    <t>Debnenie bočníc stužujúcich pásov a vencov vrátane vzpier odstránenie</t>
  </si>
  <si>
    <t xml:space="preserve"> 417361821</t>
  </si>
  <si>
    <t>Výstuž stužujúcich pásov a vencov z betonárskej ocele 10505</t>
  </si>
  <si>
    <t xml:space="preserve"> 430321315</t>
  </si>
  <si>
    <t>Schodisková konštrukcia zo železového betónu triedy C20/25</t>
  </si>
  <si>
    <t>312/A 1</t>
  </si>
  <si>
    <t xml:space="preserve"> 451311311</t>
  </si>
  <si>
    <t>Podklad pod dlažbu z betónu prostého tr.C 12/15 hr. do 100 mm</t>
  </si>
  <si>
    <t>321/A 1</t>
  </si>
  <si>
    <t xml:space="preserve"> 451571112</t>
  </si>
  <si>
    <t>Lôžko pod betón  zo štrkopiesku hrúbky do 150 mm</t>
  </si>
  <si>
    <t xml:space="preserve"> 596841111</t>
  </si>
  <si>
    <t>Kladenie dlažby komunikácií pre peších do lôžka z cementovej malty</t>
  </si>
  <si>
    <t xml:space="preserve"> 5922914100</t>
  </si>
  <si>
    <t>Vibrolisovaná veľkoformáatová dlažba betónová</t>
  </si>
  <si>
    <t xml:space="preserve"> 612421637</t>
  </si>
  <si>
    <t>Vnútorná omietka vápenná alebo vápennocementová v podlaží a v schodisku stien štuková</t>
  </si>
  <si>
    <t xml:space="preserve"> 612481119</t>
  </si>
  <si>
    <t>Potiahnutie vnútorných alebo vonkajších stien a ostatných plôch sklotextílnou mriežkou do flexibilného lepidla</t>
  </si>
  <si>
    <t xml:space="preserve"> 615981132</t>
  </si>
  <si>
    <t>Obklad vnútorných, vonkajších stien betónových konštrukcií do debnenia Kombidoska hr. 50 mm</t>
  </si>
  <si>
    <t xml:space="preserve"> 620991121</t>
  </si>
  <si>
    <t>Zakrývanie škár panelov výplní vonkajších otvorov zhotovené z lešenia akýmkoľvek spôsobom</t>
  </si>
  <si>
    <t xml:space="preserve"> 621466186</t>
  </si>
  <si>
    <t>Baumit Vonkajšia tenkovrstvová samočistiaca omietka podhľadov NanoporTop alebo ekvivalent  v škrabanej štruktúre v hrúbke zrna 2 mm vrátane podkladného náteru</t>
  </si>
  <si>
    <t xml:space="preserve"> 622464272</t>
  </si>
  <si>
    <t>Baumit Vonkajšia tenkovrstvová samočistiaca omietka stien NanoporTop alebo ekvivalent  v škrabanej štruktúre v hrúbke zrna 2 mm vrátane podkladného náteru</t>
  </si>
  <si>
    <t xml:space="preserve"> 625251040</t>
  </si>
  <si>
    <t>Zatepľovací systém podhľadov, Nobasil FKD alebo ekvivalent , bez povrchovej úpravy, hrúbka izolantu 30 mm</t>
  </si>
  <si>
    <t xml:space="preserve"> 631313511</t>
  </si>
  <si>
    <t>Mazanina z betónu prostého tr.C 12/15 hr.nad 80 do 120 mm</t>
  </si>
  <si>
    <t xml:space="preserve"> 631319153</t>
  </si>
  <si>
    <t>Príplatok za prehlad. povrchu betónovej mazaniny min. tr.C 8/10 oceľ. hlad. hr. 80-120 mm</t>
  </si>
  <si>
    <t xml:space="preserve"> 631319173</t>
  </si>
  <si>
    <t>Prípl. za strhnutie povrchu mazaniny latou pre hr. obidvoch vrstiev mazaniny nad 80 do 120 mm</t>
  </si>
  <si>
    <t xml:space="preserve"> 631351101</t>
  </si>
  <si>
    <t>Debnenie stien, rýh a otvorov v podlahách zhotovenie</t>
  </si>
  <si>
    <t xml:space="preserve"> 631351102</t>
  </si>
  <si>
    <t>Debnenie stien, rýh a otvorov v podlahách odstránenie</t>
  </si>
  <si>
    <t xml:space="preserve"> 631362442</t>
  </si>
  <si>
    <t>Výstuž mazanín z betónov (z kameniva) a z ľahkých betónov, zo zváraných sietí KARI, priemer drôtu 8/8 mm, veľkosť oka 150x150 mm</t>
  </si>
  <si>
    <t xml:space="preserve"> 631571003</t>
  </si>
  <si>
    <t>Násyp zo štrkopiesku 0-32 (pre spevnenie podkladu)</t>
  </si>
  <si>
    <t xml:space="preserve"> 632451021</t>
  </si>
  <si>
    <t>Vyrovnávací poter muriva MC 15 hr 20 mm</t>
  </si>
  <si>
    <t xml:space="preserve"> 632456121</t>
  </si>
  <si>
    <t>Poter pieskovocementový stupňov 600kg/m3 hladený dreveným hladidlom hr. 20 mm</t>
  </si>
  <si>
    <t xml:space="preserve"> 648991113</t>
  </si>
  <si>
    <t>Osadenie parapetných dosiek z plastických a poloplast. hmôt, š. nad 200 mm</t>
  </si>
  <si>
    <t xml:space="preserve"> 14/C 1</t>
  </si>
  <si>
    <t xml:space="preserve"> 642944121</t>
  </si>
  <si>
    <t>Osadenie oceľ.dverných zárubní lisov.alebo z uhol.s vybet.prahu,dodatočne,s plochou do 2,5 m2</t>
  </si>
  <si>
    <t xml:space="preserve"> 283413340</t>
  </si>
  <si>
    <t>Plastová parapetná doska biela vnútorná š. 350 mm s koncovkami</t>
  </si>
  <si>
    <t>S/S50</t>
  </si>
  <si>
    <t xml:space="preserve"> 5533198400</t>
  </si>
  <si>
    <t>Zárubňa oceľová CGU 80x197x16cm vrátane povrchových úprav</t>
  </si>
  <si>
    <t xml:space="preserve">  3/A 1</t>
  </si>
  <si>
    <t xml:space="preserve"> 941955001</t>
  </si>
  <si>
    <t>Lešenie ľahké pracovné pomocné, s výškou lešeňovej podlahy do 1,20 m</t>
  </si>
  <si>
    <t xml:space="preserve"> 941955002</t>
  </si>
  <si>
    <t>Lešenie ľahké pracovné pomocné, s výškou lešeňovej podlahy nad 1,20 do 1,90 m</t>
  </si>
  <si>
    <t xml:space="preserve"> 941955003</t>
  </si>
  <si>
    <t>Lešenie ľahké pracovné pomocné, s výškou lešeňovej podlahy nad 1,90 do 2,50 m</t>
  </si>
  <si>
    <t xml:space="preserve"> 941955004</t>
  </si>
  <si>
    <t>Lešenie ľahké pracovné pomocné, s výškou lešeňovej podlahy nad 2,50 do 3,5 m</t>
  </si>
  <si>
    <t xml:space="preserve"> 952901111</t>
  </si>
  <si>
    <t>Vyčistenie budov pri výške podlaží do 4m</t>
  </si>
  <si>
    <t>711/A 1</t>
  </si>
  <si>
    <t xml:space="preserve"> 711141101</t>
  </si>
  <si>
    <t>Izolácia proti zemnej vlhkosti s protiradanovou odolnosťou, fólia zváraná,  vodorovná</t>
  </si>
  <si>
    <t xml:space="preserve"> 711142101</t>
  </si>
  <si>
    <t>Izolácia proti zemnej vlhkosti s protiradanovou odolnosťou, fólia zváraná, zvislá</t>
  </si>
  <si>
    <t xml:space="preserve"> 998711101</t>
  </si>
  <si>
    <t>Presun hmôt pre izoláciu proti vode v objektoch výšky do 6 m</t>
  </si>
  <si>
    <t>S/S20</t>
  </si>
  <si>
    <t xml:space="preserve"> 2833102800</t>
  </si>
  <si>
    <t xml:space="preserve">Hydroizolačná fólia- FATRAFOL alebo ekvivalent </t>
  </si>
  <si>
    <t xml:space="preserve"> 712570700</t>
  </si>
  <si>
    <t>Montáž a dodávka povlakovej krytina FATRAFOL alebo ekvivalent  spájanej zváraním vrátane doplnkov</t>
  </si>
  <si>
    <t>713/A 1</t>
  </si>
  <si>
    <t xml:space="preserve"> 713111111</t>
  </si>
  <si>
    <t>Montáž tepelnej izolácie rohožami,pásmi,dielcami,doskami stropov, vrchom - klad. voľne</t>
  </si>
  <si>
    <t>713/A 5</t>
  </si>
  <si>
    <t xml:space="preserve"> 998713101</t>
  </si>
  <si>
    <t>Presun hmôt pre izolácie tepelné v objektoch výšky do 6 m</t>
  </si>
  <si>
    <t>S/S90</t>
  </si>
  <si>
    <t xml:space="preserve"> 6314150080</t>
  </si>
  <si>
    <t>Nobasil MPN alebo ekvivalent  hrúbky  150 mm,  doska z minerálnej vlny</t>
  </si>
  <si>
    <t>762/A 1</t>
  </si>
  <si>
    <t xml:space="preserve"> 762332120</t>
  </si>
  <si>
    <t>Montáž viazaných konštrukcií krovov striech z reziva priemernej plochy 120-224 cm2</t>
  </si>
  <si>
    <t xml:space="preserve"> 762332130</t>
  </si>
  <si>
    <t>Montáž viazaných konštrukcií krovov striech z reziva priemernej plochy 224-288 cm2</t>
  </si>
  <si>
    <t xml:space="preserve"> 762395000</t>
  </si>
  <si>
    <t>Spojovacie a ochranné prostriedky svorky, dosky, klince, pásová oceľ, vruty, impregnácia</t>
  </si>
  <si>
    <t xml:space="preserve"> 762421314</t>
  </si>
  <si>
    <t>Obloženie stropov alebo debnenie strešných podhľadov z dosiek OSB hrúbky 25 mm skrutkovaných na perodrážku</t>
  </si>
  <si>
    <t xml:space="preserve"> 762431305</t>
  </si>
  <si>
    <t>Obloženie stien z dosiek OSB hrúbky 25 mm</t>
  </si>
  <si>
    <t xml:space="preserve"> 762810027</t>
  </si>
  <si>
    <t>Záklop stropov z dosiek OSB skrutkovaných na trámy na pero a drážku hr. dosky 25 mm</t>
  </si>
  <si>
    <t xml:space="preserve"> 998762102</t>
  </si>
  <si>
    <t>Presun hmôt pre konštrukcie tesárske v objektoch výšky do 12 m</t>
  </si>
  <si>
    <t xml:space="preserve"> 762526990</t>
  </si>
  <si>
    <t>Montáž a dodávka dreveného lepeného rámu,  vrátane pozdlžníkov,povrchových úprav, spojovacieho materiálu a ukotvenia</t>
  </si>
  <si>
    <t xml:space="preserve"> kus</t>
  </si>
  <si>
    <t>Montáž a dodávka drevenej podlahy javiska</t>
  </si>
  <si>
    <t>S/S80</t>
  </si>
  <si>
    <t xml:space="preserve"> 6051590000</t>
  </si>
  <si>
    <t>Hranol mäkké rezivo - omietané  hranol akosť I vrátane impregnácie</t>
  </si>
  <si>
    <t>763/A 2</t>
  </si>
  <si>
    <t xml:space="preserve"> 763138611</t>
  </si>
  <si>
    <t>Podhľad sadrokartónový s parozábranou</t>
  </si>
  <si>
    <t>764/A 1</t>
  </si>
  <si>
    <t xml:space="preserve"> 764318200</t>
  </si>
  <si>
    <t>Krytiny z  lakoplastovaného plechu Lindab SRP CLIK alebo ekvivalent   vrátane doplnkov</t>
  </si>
  <si>
    <t xml:space="preserve">M2   </t>
  </si>
  <si>
    <t>764/A 6</t>
  </si>
  <si>
    <t xml:space="preserve"> 764172070</t>
  </si>
  <si>
    <t>Dilatačné oplechovanie styku okraja strechy a steny  z poplastovaného plechu hr. 0,5 mm,</t>
  </si>
  <si>
    <t xml:space="preserve"> 764173401</t>
  </si>
  <si>
    <t>Oplechovaniehornej hrany oblúkového muriva  z poplastovaného plechu hr. 0,5 mm, r. š. 500 mm</t>
  </si>
  <si>
    <t xml:space="preserve"> 764352300</t>
  </si>
  <si>
    <t>Žľaby pododkvapové z poplastovaného plechu hr. 0,5 mm,priemer 150 mm,</t>
  </si>
  <si>
    <t xml:space="preserve"> 764359221</t>
  </si>
  <si>
    <t>Kotkík žľabový z poplastovaného plechu hr. 0,5 mm,100/150 mm</t>
  </si>
  <si>
    <t xml:space="preserve"> 764454212</t>
  </si>
  <si>
    <t>Odpadové rúry z poplastovaného plechu hr. 0,5 mm,priemer 100 mm</t>
  </si>
  <si>
    <t xml:space="preserve"> 764711115</t>
  </si>
  <si>
    <t>Oplechovanie parapetov z hliníkového plechu hr. 2,0 mm  š 200 mm</t>
  </si>
  <si>
    <t>764/A 7</t>
  </si>
  <si>
    <t xml:space="preserve"> 998764101</t>
  </si>
  <si>
    <t>Presun hmôt pre konštrukcie klampiarske v objektoch výšky do 6 m</t>
  </si>
  <si>
    <t>766/A 1</t>
  </si>
  <si>
    <t xml:space="preserve"> 766662132</t>
  </si>
  <si>
    <t>Montáž dverového krídla kompletiz.otváravého do zamurovanej rámovej zárubne,dvojkrídlové</t>
  </si>
  <si>
    <t xml:space="preserve"> 998766101</t>
  </si>
  <si>
    <t>Presun hmot pre konštrukcie stolárske v objektoch výšky do 6 m</t>
  </si>
  <si>
    <t xml:space="preserve"> 765669003</t>
  </si>
  <si>
    <t xml:space="preserve"> Montáž a dodávka paravánu vrátane povrchových úprav</t>
  </si>
  <si>
    <t xml:space="preserve"> 766421840</t>
  </si>
  <si>
    <t>Montáž a dodávka dosky zábradlia tribúny 600x180 mm vrátane povrchových úprav</t>
  </si>
  <si>
    <t xml:space="preserve"> m</t>
  </si>
  <si>
    <t xml:space="preserve"> 766661421</t>
  </si>
  <si>
    <t>Montáž a dodávka dosky schodiskového stupňa 300x40x1600 mm vrátane povrchových úprav</t>
  </si>
  <si>
    <t>P/PE</t>
  </si>
  <si>
    <t xml:space="preserve"> 611646310</t>
  </si>
  <si>
    <t>Dvere drevené, jednokrídlové, otváravé, plné, kovanie,  80 x 197 cm</t>
  </si>
  <si>
    <t>KUS</t>
  </si>
  <si>
    <t xml:space="preserve"> 766621081</t>
  </si>
  <si>
    <t>Montáž plastových  výplní otvorov s zatesnením tesniacou páskou</t>
  </si>
  <si>
    <t>767/A 1</t>
  </si>
  <si>
    <t xml:space="preserve"> 767424181</t>
  </si>
  <si>
    <t xml:space="preserve">Montáž a dodávka opláštenia stien z  lakoplastovaného plechu Lindab SRP CLIK alebo ekvivalent  vrátane doplnkov a podkaldného roštu </t>
  </si>
  <si>
    <t>767/A 3</t>
  </si>
  <si>
    <t xml:space="preserve"> 998767101</t>
  </si>
  <si>
    <t>Presun hmôt pre kovové stavebné doplnkové konštrukcie v objektoch výšky do 6 m</t>
  </si>
  <si>
    <t>Montáž a dodávka interiérového madla, označenie Zb1, vrátane povrchových úprav a kotvenia</t>
  </si>
  <si>
    <t xml:space="preserve"> 767199999.5</t>
  </si>
  <si>
    <t>Montáž a dodávka zábradlia podesty, označenie Zb4a, vrátane povrchových úprav a kotvenia</t>
  </si>
  <si>
    <t xml:space="preserve"> 767199999.6</t>
  </si>
  <si>
    <t xml:space="preserve">Montáž a dodávka uchytenia pomúrnice </t>
  </si>
  <si>
    <t>Montáž a dodávka zábradlia tribúny, označenie Zb4b, vrátane povrchových úprav a kotvenia</t>
  </si>
  <si>
    <t xml:space="preserve"> 767199999.7</t>
  </si>
  <si>
    <t>Montáž a dodávka schodiska na javisko, zábradlia označenie Zb4c a Zb4d, vrátane povrchových úprav a kotvenia</t>
  </si>
  <si>
    <t>ks</t>
  </si>
  <si>
    <t>R/RE</t>
  </si>
  <si>
    <t xml:space="preserve"> 283910012</t>
  </si>
  <si>
    <t>Plastové okno zlatý dub 6-kom. profil Uf=1,0,  izolačné trojsklo Ug=0,6, trojdielne, OS+OS+OS,3400x700 mm</t>
  </si>
  <si>
    <t xml:space="preserve"> 283910001</t>
  </si>
  <si>
    <t>Plastové dvere dvojkrídlové, vchodové, farba zlatý dub, zo šesťkomorového profilu Uf=1,0 W/m2.K, zvislo delené, 1600x2100 mm</t>
  </si>
  <si>
    <t>771/A 1</t>
  </si>
  <si>
    <t xml:space="preserve"> 771271107</t>
  </si>
  <si>
    <t>Montáž obkladov schodísk z dlaždíc keramických schodiskových stupňov protišm. veľ. 300 x 300 mm, škárovanie</t>
  </si>
  <si>
    <t xml:space="preserve"> 771576109</t>
  </si>
  <si>
    <t>Montáž podláh z dlaždíc. keram. ukl. do tmelu flexibil.. 300x300mm, škárovanie</t>
  </si>
  <si>
    <t xml:space="preserve"> 998771101</t>
  </si>
  <si>
    <t>Montáž soklíkov z obkladačiek hutných,keramických do tmelu,rovné 300x100 mm,výška 100 mm</t>
  </si>
  <si>
    <t>Presun hmôt pre podlahy z dlaždíc v objektoch výšky do 6m</t>
  </si>
  <si>
    <t xml:space="preserve"> 5976398000</t>
  </si>
  <si>
    <t>PROTIŠMYKOVÁ KERAMICKÁ DLAŽBA 10 MM</t>
  </si>
  <si>
    <t>783/A 1</t>
  </si>
  <si>
    <t xml:space="preserve"> 783894422</t>
  </si>
  <si>
    <t>Náter farbami ekologickými riediteľnými vodou PAMAKRYLOM IN alebo ekvivalent  bielym pre interiér stien dvojnásobný</t>
  </si>
  <si>
    <t xml:space="preserve"> 783894612</t>
  </si>
  <si>
    <t>Náter farbami ekologickými riediteľnými vodou SADAKRINOM alebo ekvivalent  bielym pre náter sadrokartón. stropov 2x</t>
  </si>
  <si>
    <t>Objekt SO 01 Hľadisko - Elektroinštalácia a ochrana pred bleskom</t>
  </si>
  <si>
    <t>M-21 ELEKTROMONTÁŽE</t>
  </si>
  <si>
    <t>M-46 MONTÁŽE ZEMNÝCH PRÁC</t>
  </si>
  <si>
    <t>921/M21</t>
  </si>
  <si>
    <t xml:space="preserve"> 210021011</t>
  </si>
  <si>
    <t>Zhotovenie profilových a kruhových otvorov v plechu o hrúbke do 4 mm kruhové P 16-21 bez závitu</t>
  </si>
  <si>
    <t xml:space="preserve"> 210100001</t>
  </si>
  <si>
    <t>Ukončenie vodičov v rozvádzačoch vrátane zapojenia a vodičovej koncovky do    2.5 mm2</t>
  </si>
  <si>
    <t xml:space="preserve"> 210220020</t>
  </si>
  <si>
    <t>Uzemňovacie vedenie FeZn vedenie v zemi</t>
  </si>
  <si>
    <t xml:space="preserve"> 210220021</t>
  </si>
  <si>
    <t>Uzemňovacie vedenie FeZn vedenie v zemi O 10mm</t>
  </si>
  <si>
    <t xml:space="preserve"> 210220245</t>
  </si>
  <si>
    <t>Svorka FeZn k uzemňovacej tyči SJ pripojovacia SP</t>
  </si>
  <si>
    <t xml:space="preserve"> 210220252</t>
  </si>
  <si>
    <t>Svorka FeZn k uzemňovacej tyči SJ odbočovacia spojovacia SR01-02</t>
  </si>
  <si>
    <t xml:space="preserve"> 210220253</t>
  </si>
  <si>
    <t>Svorka FeZn k uzemňovacej tyči SJ uzemňovacia SR03</t>
  </si>
  <si>
    <t xml:space="preserve"> 210220402</t>
  </si>
  <si>
    <t>Označenie zvodov výstražnými tabuľkami z umelej hmoty, výstraha - krokové napätie</t>
  </si>
  <si>
    <t xml:space="preserve"> 210270801</t>
  </si>
  <si>
    <t>Označovací káblový štítok z PVC rozmer 4x8cm(15-22 znak.)</t>
  </si>
  <si>
    <t>K</t>
  </si>
  <si>
    <t xml:space="preserve"> 210010015</t>
  </si>
  <si>
    <t>Rúrka elektroinštalačná ohybná z PVC uložená voľne typ 1420</t>
  </si>
  <si>
    <t xml:space="preserve"> 210010016</t>
  </si>
  <si>
    <t>Rúrka elektroinštalačná ohybná z PVC uložená voľne typ 1425</t>
  </si>
  <si>
    <t xml:space="preserve"> 210201081</t>
  </si>
  <si>
    <t>Zapojenie svietidla interiérového stropného - nástenného LED IP 44</t>
  </si>
  <si>
    <t xml:space="preserve"> 210201510</t>
  </si>
  <si>
    <t>Zapojenie núdzového svietidlá nástenného s LED 1x svetelný zdroj, núdzový režim</t>
  </si>
  <si>
    <t xml:space="preserve"> 210201923</t>
  </si>
  <si>
    <t>Montáž svietidla exteriérového na stenu 5,0 kg</t>
  </si>
  <si>
    <t xml:space="preserve"> 210800186</t>
  </si>
  <si>
    <t>Kábel medený CYKY 450/750 V uložený v rúrke 3x1,5 mm2</t>
  </si>
  <si>
    <t xml:space="preserve"> 210800187</t>
  </si>
  <si>
    <t>Kábel medený CYKY 450/750 V uložený v rúrke 3x2,5 mm2</t>
  </si>
  <si>
    <t xml:space="preserve"> 210800199</t>
  </si>
  <si>
    <t>Kábel medený CYKY 450/750 V uložený v rúrke 5x2,5 mm2</t>
  </si>
  <si>
    <t xml:space="preserve"> 220260102.1</t>
  </si>
  <si>
    <t>Krabicová  rozvodka  Acidur.   Upevnenie  krabice na pripravený podklad alebo do pripraveného lôžka, úprava  otvoru,   zavedenie  vodičov do krabice, utesnenie vstupných otvorov, z</t>
  </si>
  <si>
    <t>M</t>
  </si>
  <si>
    <t xml:space="preserve"> 341110002000</t>
  </si>
  <si>
    <t>Kábel medený CYKY 5x2,5 mm2</t>
  </si>
  <si>
    <t xml:space="preserve"> 345710009100</t>
  </si>
  <si>
    <t>Rúrka ohybná vlnitá pancierová PVC-U, FXP DN 20</t>
  </si>
  <si>
    <t xml:space="preserve"> 345710009200</t>
  </si>
  <si>
    <t>Rúrka ohybná vlnitá pancierová PVC-U, FXP DN 25</t>
  </si>
  <si>
    <t xml:space="preserve"> 354410000600</t>
  </si>
  <si>
    <t>Svorka FeZn odbočovacia spojovacia označenie SR 02 (M8)</t>
  </si>
  <si>
    <t xml:space="preserve"> 354410000900</t>
  </si>
  <si>
    <t>Svorka FeZn uzemňovacia označenie SR 03 A</t>
  </si>
  <si>
    <t xml:space="preserve"> 354410004000</t>
  </si>
  <si>
    <t>Svorka FeZn pripájaca označenie SP 1</t>
  </si>
  <si>
    <t xml:space="preserve"> 354410054800</t>
  </si>
  <si>
    <t>Drôt bleskozvodový FeZn D 10 mm</t>
  </si>
  <si>
    <t xml:space="preserve"> 354410058800</t>
  </si>
  <si>
    <t>Pásovina uzemňovacia FeZn 30 x 4 mm</t>
  </si>
  <si>
    <t xml:space="preserve"> 5489511001</t>
  </si>
  <si>
    <t>Výstražná tabuľka, text: Pri búrke je zakázané zdržiavať sa vo vzdialenosti menšej ako 3m v okolí budovy</t>
  </si>
  <si>
    <t xml:space="preserve"> KPE000000104.1</t>
  </si>
  <si>
    <t>Kábel pevný CYKY-O 3x1,5 pvc čierny</t>
  </si>
  <si>
    <t xml:space="preserve"> KPE000000108.1</t>
  </si>
  <si>
    <t>Kábel pevný CYKY-J 3x2,5 pvc čierny</t>
  </si>
  <si>
    <t xml:space="preserve"> KPE000000110.1</t>
  </si>
  <si>
    <t>Kábel pevný CYKY-J 3x1,5 pvc čierny</t>
  </si>
  <si>
    <t xml:space="preserve"> VN</t>
  </si>
  <si>
    <t xml:space="preserve">Svietidlo N - Svietidlo núdzové pre netrvalé núdzové osvetlenie, LED, autonómnosť 1 h, prisadené, obdĺžnikové, teleso: polykabonát, </t>
  </si>
  <si>
    <t xml:space="preserve"> VN1</t>
  </si>
  <si>
    <t xml:space="preserve"> VSD_1</t>
  </si>
  <si>
    <t>Svietidlo exterierové, LED, prisadené, elektronický predradník, 10W, min. 900lm, 4000K, AC 230V/50Hz, IP44</t>
  </si>
  <si>
    <t xml:space="preserve"> VSF_1</t>
  </si>
  <si>
    <t xml:space="preserve"> 210201922</t>
  </si>
  <si>
    <t>Montáž svietidla exteriérovéhona stenu 2,0 kg</t>
  </si>
  <si>
    <t xml:space="preserve"> HZS001</t>
  </si>
  <si>
    <t>Revízie</t>
  </si>
  <si>
    <t>S/S30</t>
  </si>
  <si>
    <t xml:space="preserve"> 3450644900</t>
  </si>
  <si>
    <t>MATERIÁL ELEKTROINŠTALAČNÝ Svorky Svorka WAGO svorka WAGO 273-253 alebo ekvivalent</t>
  </si>
  <si>
    <t xml:space="preserve"> 3450645000</t>
  </si>
  <si>
    <t>MATERIÁL ELEKTROINŠTALAČNÝ Svorky Svorka WAGO svorka WAGO 273-254  alebo ekvivalent</t>
  </si>
  <si>
    <t xml:space="preserve"> 3450927000</t>
  </si>
  <si>
    <t>MATERIÁL ELEKTROINŠTALAČNÝ Krabica a viečko Krabica krabica 6455-11 acid</t>
  </si>
  <si>
    <t xml:space="preserve"> 5628900000</t>
  </si>
  <si>
    <t>Štítok na označenie káblového vývodu</t>
  </si>
  <si>
    <t>946/M46</t>
  </si>
  <si>
    <t xml:space="preserve"> 460200123</t>
  </si>
  <si>
    <t>Hĺbenie nezapaženej alebo zapaženej káblovej ryhy ručne vrátane urovnania dna, s premiestnením výkopku na vzdialenosť 3 m za okraj ryhy alebo s prípadným naložením na dopravný pros</t>
  </si>
  <si>
    <t xml:space="preserve"> 460200163</t>
  </si>
  <si>
    <t xml:space="preserve"> 460490012</t>
  </si>
  <si>
    <t>Vyrovnanie povrchu káblovej ryhy, rozvinutie a uloženie výstražnej fólie z PVC do ryhy šírky 33 cm</t>
  </si>
  <si>
    <t xml:space="preserve"> 460560123</t>
  </si>
  <si>
    <t xml:space="preserve">Ručný zásyp nezapaženej káblovej ryhy s prípadným rozpájaním výkopu a s jedným prehodením až do vzdialenosti 3 m alebo so zhodením z vozidiel. Bez zhutnenia zeminy, 35 cm širokej, </t>
  </si>
  <si>
    <t xml:space="preserve"> 460560163</t>
  </si>
  <si>
    <t xml:space="preserve"> 460620013</t>
  </si>
  <si>
    <t>Provizórna úprava terénu Úprava terénu, odkopanie terénnych nerovností až do hĺbky 10 cm, zásyp materiálom získaným odkopávkou. Utlčenie zasypaných nerovností ručným ubíjadlom tak,</t>
  </si>
  <si>
    <t xml:space="preserve"> 283230008000</t>
  </si>
  <si>
    <t>Výstražná fóla PE, šxhr 300x0,1 mm, dĺ. 250 m, farba červená, HAGARD  alebo ekvivalent</t>
  </si>
  <si>
    <t>Objekt SO 02 Javisko - Elektroinštalácia a ochrana pred bleskom</t>
  </si>
  <si>
    <t>221/B 1</t>
  </si>
  <si>
    <t xml:space="preserve"> 113106613</t>
  </si>
  <si>
    <t>Rozoberanie maloformátovej zámkovej dlažby v ploche do  20 m2  -0,260 t</t>
  </si>
  <si>
    <t xml:space="preserve"> 596911111</t>
  </si>
  <si>
    <t>Kladenie zámkovej dlažby komunikácií pre peších, hr. 60 mm so zhotovením lôžka z kameniva drveného hr. 40 mm, s vyplnením škár kamenivom ťaženým drobným dvojitým zhutnením všetkých</t>
  </si>
  <si>
    <t xml:space="preserve"> 583310001000</t>
  </si>
  <si>
    <t>Kamenivo ťažené hrubé frakcia 4-8 mm, STN EN 13043</t>
  </si>
  <si>
    <t xml:space="preserve"> 13/B 1</t>
  </si>
  <si>
    <t xml:space="preserve"> 971033131</t>
  </si>
  <si>
    <t>Vybúranie  otvorov  v  murive  základovom  alebo nadzákladovom z akýchkoľvek tehál pálených na akúkoľvek maltupriemeru profilu do 60 mm, hr. do 150 mm  -0,001 t</t>
  </si>
  <si>
    <t xml:space="preserve"> 971033141</t>
  </si>
  <si>
    <t>Vybúranie  otvorov  v  murive  základovom  alebo nadzákladovom z akýchkoľvek tehál pálených na akúkoľvek maltupriemeru profilu do 60 mm, hr. do 300 mm  -0,001 t</t>
  </si>
  <si>
    <t xml:space="preserve"> 971036007</t>
  </si>
  <si>
    <t>Jadrové vrty diamantovými korunkami do stiendo muriva tehlového nad D 70 do 80 mm -0,00008 t</t>
  </si>
  <si>
    <t>cm</t>
  </si>
  <si>
    <t xml:space="preserve"> 974031121</t>
  </si>
  <si>
    <t>Vysekanie rýh v akomkoľvek murive tehlovom na akúkoľvek maltudo hĺbky 30 mm a šírky do 30 mm    -0,002 t</t>
  </si>
  <si>
    <t xml:space="preserve"> 2867183912</t>
  </si>
  <si>
    <t>RÚRY,HADICE A KOMPLETAČNÉ PRVKY POTRUBNÉ Prvky kompletačné pre rúry GIENGER alebo ekvivalent  ostatné tmely, lepidlá, tesniace a stavebné materiály Sádra sivá 30kg</t>
  </si>
  <si>
    <t xml:space="preserve">ks    </t>
  </si>
  <si>
    <t xml:space="preserve"> 210010311</t>
  </si>
  <si>
    <t>Krabica odbočná s viečkom, bez zapojenia (1902, KO 68) kruhová</t>
  </si>
  <si>
    <t xml:space="preserve"> 210100003</t>
  </si>
  <si>
    <t>Ukončenie vodičov v rozvádzačoch vrátane zapojenia a vodičovej koncovky do   16   mm2</t>
  </si>
  <si>
    <t xml:space="preserve"> 210110004</t>
  </si>
  <si>
    <t>Spínače nástenné pre prostredie obyčajné alebo vlhké vrátane zapojenia striedavý prep. -radenie 6</t>
  </si>
  <si>
    <t xml:space="preserve"> 210110005</t>
  </si>
  <si>
    <t>Spínače nástenné pre prostredie obyčajné alebo vlhké vrátane zapojenia krížový prepínač -radenie 7</t>
  </si>
  <si>
    <t xml:space="preserve"> 210110041</t>
  </si>
  <si>
    <t>Spínače polozapustené a zapustené vrátane zapojenia jednopólový - radenie 1</t>
  </si>
  <si>
    <t xml:space="preserve"> 210110043</t>
  </si>
  <si>
    <t>Spínače polozapustené a zapustené vrátane zapojenia sériový prep. stried. -radenie 5A</t>
  </si>
  <si>
    <t xml:space="preserve"> 210110045</t>
  </si>
  <si>
    <t>Spínače polozapustené a zapustené vrátane zapojenia dvojitý striedavé prepínanie - radenie 6</t>
  </si>
  <si>
    <t xml:space="preserve"> 210201080</t>
  </si>
  <si>
    <t>Zapojenie svietidla interiérového stropného - nástenného LED IP 20</t>
  </si>
  <si>
    <t xml:space="preserve"> 210220105</t>
  </si>
  <si>
    <t>Podpery vedenia FeZn do muriva PV 01h a PV01-03</t>
  </si>
  <si>
    <t xml:space="preserve"> 210220247</t>
  </si>
  <si>
    <t>Svorka FeZn k uzemňovacej tyči SJ skúšobná SZ</t>
  </si>
  <si>
    <t xml:space="preserve"> 210220260</t>
  </si>
  <si>
    <t>Ochranný uholník FeZn OU</t>
  </si>
  <si>
    <t xml:space="preserve"> 210220261</t>
  </si>
  <si>
    <t>Držiak ochranného uholníka FeZn DU-Z,D a DOU</t>
  </si>
  <si>
    <t xml:space="preserve"> 210220800</t>
  </si>
  <si>
    <t>Uzemňovacia zliatina AlMgSi na povrchu  O 8-10</t>
  </si>
  <si>
    <t xml:space="preserve"> 210220853</t>
  </si>
  <si>
    <t>Svorka zliatina AlMgSi spojovacia SS</t>
  </si>
  <si>
    <t xml:space="preserve"> 210220860</t>
  </si>
  <si>
    <t>Svorka zliatina AlMgSi univerzálna SU, SU A-B</t>
  </si>
  <si>
    <t xml:space="preserve"> 210901061</t>
  </si>
  <si>
    <t>Kábel hliníkový AYKY 450/750 V uložený pevne 4x16 mm2</t>
  </si>
  <si>
    <t xml:space="preserve"> 210010057</t>
  </si>
  <si>
    <t>Rúrka elektroinštalačná tuhá z PVCuložená pevne typ 1516</t>
  </si>
  <si>
    <t xml:space="preserve"> 210010058</t>
  </si>
  <si>
    <t>Rúrka elektroinštalačná tuhá z PVC uložená pevne typ 1520</t>
  </si>
  <si>
    <t xml:space="preserve"> 210010091</t>
  </si>
  <si>
    <t>Rúrka elektroinštalačná ohybná z HDPEuložená voľne DN 63</t>
  </si>
  <si>
    <t xml:space="preserve"> 210010301.1</t>
  </si>
  <si>
    <t>Krabica prístrojová bez zapojenia (1901, KP 68, KZ 3)</t>
  </si>
  <si>
    <t xml:space="preserve"> 210193074</t>
  </si>
  <si>
    <t>Domový rozvádzač zapustená montáž do 72 modulov</t>
  </si>
  <si>
    <t xml:space="preserve"> 210201912</t>
  </si>
  <si>
    <t>Montáž svietidla interiérovéhona strop 2,0 kg</t>
  </si>
  <si>
    <t xml:space="preserve"> 210201913</t>
  </si>
  <si>
    <t>Montáž svietidla interiérovéhona strop 5,0 kg</t>
  </si>
  <si>
    <t xml:space="preserve"> 210201932</t>
  </si>
  <si>
    <t>Montáž svietidla exteriérového na strop 2,0 kg</t>
  </si>
  <si>
    <t xml:space="preserve"> 2102203001</t>
  </si>
  <si>
    <t>Ochranné pospájanie v práčovniach, kúpeľniach, voľne uložené,alebo v omietke Cu 4-16 mm2</t>
  </si>
  <si>
    <t xml:space="preserve"> 2102904941</t>
  </si>
  <si>
    <t>Doplnenie alebo výmena istiacich a spínacich prístrojov v rozvádzači na DIN lištu do 40 A</t>
  </si>
  <si>
    <t xml:space="preserve"> 210800200</t>
  </si>
  <si>
    <t>Kábel medený CYKY 450/750 V uložený v rúrke 5x4 mm2</t>
  </si>
  <si>
    <t xml:space="preserve"> 210800226</t>
  </si>
  <si>
    <t>Kábel medený CYKY 450/750 Vuložený v omietke 3x1,5 mm2</t>
  </si>
  <si>
    <t xml:space="preserve"> 210800227</t>
  </si>
  <si>
    <t>Kábel medený CYKY 450/750 Vuložený v omietke 3x2,5 mm2</t>
  </si>
  <si>
    <t xml:space="preserve"> 18777</t>
  </si>
  <si>
    <t>Prích.pl.fí16 CL sv.si klip</t>
  </si>
  <si>
    <t>KS</t>
  </si>
  <si>
    <t xml:space="preserve"> 200013</t>
  </si>
  <si>
    <t>RP - Rozvádzač predajne skriňový oceľovo plechový, 1 pole (1000x400x2000mm), In=200A, IP40/20</t>
  </si>
  <si>
    <t xml:space="preserve"> 286130073500</t>
  </si>
  <si>
    <t>Chránička dvojplášťová korugovaná KOPOFLEX KF 09063 FA, čierna, DN 63, HDPE, KOPOS alebo ekvivalent</t>
  </si>
  <si>
    <t xml:space="preserve"> 3411100021001</t>
  </si>
  <si>
    <t>Kábel medený CYKY 5x4 mm2</t>
  </si>
  <si>
    <t xml:space="preserve"> 341110028800</t>
  </si>
  <si>
    <t>Kábel hliníkový AYKY 4x16 mm2</t>
  </si>
  <si>
    <t xml:space="preserve"> 345410002400</t>
  </si>
  <si>
    <t>Krabica univerzálna z PVC pod omietku KU 68-1901,Dxh 73x42 mm, KOPOS alebo ekvivalent</t>
  </si>
  <si>
    <t xml:space="preserve"> 345410002500</t>
  </si>
  <si>
    <t>Krabica univerzálna z PVC s viečkom pod omietku KU 68-1902,Dxh 73x42 mm, KOPOS alebo ekvivalent</t>
  </si>
  <si>
    <t xml:space="preserve"> 345710000100EHF;</t>
  </si>
  <si>
    <t>Rúrka tuhá hrdlová PVC 1516E KA, D 16, KOPOS</t>
  </si>
  <si>
    <t xml:space="preserve"> 345710000200</t>
  </si>
  <si>
    <t>Rúrka tuhá hrdlová PVC 1520 KA, D 20, KOPOS alebo ekvivalent</t>
  </si>
  <si>
    <t xml:space="preserve"> 354410004300</t>
  </si>
  <si>
    <t>Svorka FeZn skúšobná označenie SZ</t>
  </si>
  <si>
    <t xml:space="preserve"> 354410013300</t>
  </si>
  <si>
    <t>Svorka spojovacia zliatina AlMgSi označenie SS m. 2 skrutky bez príložky</t>
  </si>
  <si>
    <t xml:space="preserve"> 354410015300</t>
  </si>
  <si>
    <t>Svorka univerzálna zliatina AlMgSi označenie SU</t>
  </si>
  <si>
    <t xml:space="preserve"> 354410031900</t>
  </si>
  <si>
    <t>Podpera vedenia FeZn do muriva a do hmoždinky označenie PV 01 h</t>
  </si>
  <si>
    <t xml:space="preserve"> 354410053300</t>
  </si>
  <si>
    <t>Uholník ochranný FeZn označenie OU 1,7 m</t>
  </si>
  <si>
    <t xml:space="preserve"> 354410053800</t>
  </si>
  <si>
    <t>Držiak FeZn ochranného uholníka univerzálny s vrutom označenie DOU vr. 1</t>
  </si>
  <si>
    <t xml:space="preserve"> 354410064200</t>
  </si>
  <si>
    <t>Vodič uzemňovací zliatina AlMgSi označenie O 8 Al</t>
  </si>
  <si>
    <t xml:space="preserve"> 354410064800</t>
  </si>
  <si>
    <t>Štítok orientačný na zvody 1</t>
  </si>
  <si>
    <t xml:space="preserve"> 354410064900</t>
  </si>
  <si>
    <t>Štítok orientačný na zvody 2</t>
  </si>
  <si>
    <t xml:space="preserve"> 354410065000</t>
  </si>
  <si>
    <t>Štítok orientačný na zvody 3</t>
  </si>
  <si>
    <t xml:space="preserve"> 354410065100</t>
  </si>
  <si>
    <t>Štítok orientačný na zvody 4</t>
  </si>
  <si>
    <t xml:space="preserve"> KPE000000120.1</t>
  </si>
  <si>
    <t>Kábel pevný CYKY-O 3x2,5 pvc čierny</t>
  </si>
  <si>
    <t xml:space="preserve"> KTR000000129</t>
  </si>
  <si>
    <t>Príchytka trúbky CL 20 20mm PVC svetlosivá</t>
  </si>
  <si>
    <t xml:space="preserve"> V125159</t>
  </si>
  <si>
    <t>Skrutka samorezná 4x50 mm</t>
  </si>
  <si>
    <t xml:space="preserve"> VSA_1</t>
  </si>
  <si>
    <t>Svietidlo interiérové, LED, prisadené, symetrické, prizmatický difúzor, elektronický predradník, 41W, min. 5400lm, 4000K,  AC 230V/50Hz, IP20</t>
  </si>
  <si>
    <t xml:space="preserve"> VSB_1</t>
  </si>
  <si>
    <t xml:space="preserve"> VSC_1</t>
  </si>
  <si>
    <t>Svietidlo interiérové, LED, prisadené, kruhové typu, matný kryt, elektronický predradník, 27W, min. 2400lm, 4000K,  AC 230V/50Hz, IP20</t>
  </si>
  <si>
    <t xml:space="preserve"> VSP120</t>
  </si>
  <si>
    <t>Spínač polozápustný jednopólový, rad. 1, AC250V, 10A, IP20</t>
  </si>
  <si>
    <t xml:space="preserve"> VSP5P20</t>
  </si>
  <si>
    <t>Prepínač polozápustný sériový, rad. 5, AC250V, 10A, IP20</t>
  </si>
  <si>
    <t xml:space="preserve"> VSP620</t>
  </si>
  <si>
    <t>Prepínač polozápustný striedavý, rad. 6, AC250V, 10A, IP20</t>
  </si>
  <si>
    <t xml:space="preserve"> VSP644</t>
  </si>
  <si>
    <t>Prepínač polozápustný striedavý, rad. 6, AC250V, 10A, IP44</t>
  </si>
  <si>
    <t xml:space="preserve"> VSP744</t>
  </si>
  <si>
    <t>Prepínač polozápustný krížový, rad. 7, AC250V, 10A, IP44</t>
  </si>
  <si>
    <t xml:space="preserve"> 210220050</t>
  </si>
  <si>
    <t>Označenie zvodov štítkami</t>
  </si>
  <si>
    <t xml:space="preserve"> 3450644800</t>
  </si>
  <si>
    <t>MATERIÁL ELEKTROINŠTALAČNÝ Svorky Svorka WAGO svorka WAGO 273-252 alebo ekvivalent</t>
  </si>
  <si>
    <t>MATERIÁL ELEKTROINŠTALAČNÝ Svorky Svorka WAGO svorka WAGO 273-254 alebo ekvivalent</t>
  </si>
  <si>
    <t xml:space="preserve"> 3450645100</t>
  </si>
  <si>
    <t>MATERIÁL ELEKTROINŠTALAČNÝ Svorky Svorka WAGO svorka WAGO 273-255 alebo ekvivalent</t>
  </si>
  <si>
    <t xml:space="preserve"> 460200303</t>
  </si>
  <si>
    <t xml:space="preserve"> 460560303</t>
  </si>
  <si>
    <t xml:space="preserve">Ručný zásyp nezapaženej káblovej ryhy s prípadným rozpájaním výkopu a s jedným prehodením až do vzdialenosti 3 m alebo so zhodením z vozidiel. Bez zhutnenia zeminy, 50 cm širokej, </t>
  </si>
  <si>
    <t>Výstražná fóla PE, šxhr 300x0,1 mm, dĺ. 250 m, farba červená, HAGARD alebo ekvivalent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</si>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</sst>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6" fillId="0" borderId="69" xfId="0" applyNumberFormat="1" applyFont="1" applyFill="1" applyBorder="1"/>
    <xf numFmtId="164" fontId="6" fillId="0" borderId="80" xfId="0" applyNumberFormat="1" applyFont="1" applyFill="1" applyBorder="1"/>
    <xf numFmtId="164" fontId="6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8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9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0" fillId="0" borderId="1" xfId="0" applyFill="1" applyBorder="1"/>
    <xf numFmtId="0" fontId="10" fillId="2" borderId="0" xfId="0" applyFont="1" applyFill="1"/>
    <xf numFmtId="0" fontId="10" fillId="0" borderId="0" xfId="0" applyFont="1"/>
    <xf numFmtId="0" fontId="9" fillId="2" borderId="0" xfId="0" applyFont="1" applyFill="1"/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6" fontId="1" fillId="0" borderId="0" xfId="0" applyNumberFormat="1" applyFont="1"/>
    <xf numFmtId="0" fontId="4" fillId="2" borderId="94" xfId="0" applyFont="1" applyFill="1" applyBorder="1"/>
    <xf numFmtId="0" fontId="0" fillId="0" borderId="4" xfId="0" applyFill="1" applyBorder="1"/>
    <xf numFmtId="0" fontId="11" fillId="2" borderId="94" xfId="0" applyFont="1" applyFill="1" applyBorder="1"/>
    <xf numFmtId="49" fontId="5" fillId="0" borderId="94" xfId="0" applyNumberFormat="1" applyFont="1" applyBorder="1"/>
    <xf numFmtId="166" fontId="5" fillId="0" borderId="94" xfId="0" applyNumberFormat="1" applyFont="1" applyBorder="1"/>
    <xf numFmtId="0" fontId="9" fillId="0" borderId="94" xfId="0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9" fillId="0" borderId="0" xfId="0" applyNumberFormat="1" applyFont="1"/>
    <xf numFmtId="166" fontId="4" fillId="0" borderId="0" xfId="0" applyNumberFormat="1" applyFont="1"/>
    <xf numFmtId="0" fontId="12" fillId="0" borderId="94" xfId="0" applyFont="1" applyBorder="1"/>
    <xf numFmtId="166" fontId="12" fillId="0" borderId="94" xfId="0" applyNumberFormat="1" applyFont="1" applyBorder="1"/>
    <xf numFmtId="164" fontId="12" fillId="0" borderId="94" xfId="0" applyNumberFormat="1" applyFont="1" applyBorder="1"/>
    <xf numFmtId="0" fontId="13" fillId="0" borderId="94" xfId="0" applyFont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8" fillId="0" borderId="98" xfId="0" applyNumberFormat="1" applyFont="1" applyFill="1" applyBorder="1"/>
    <xf numFmtId="166" fontId="14" fillId="0" borderId="94" xfId="0" applyNumberFormat="1" applyFont="1" applyBorder="1"/>
    <xf numFmtId="0" fontId="4" fillId="0" borderId="1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31" xfId="0" applyFont="1" applyFill="1" applyBorder="1"/>
    <xf numFmtId="0" fontId="5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7" fillId="0" borderId="29" xfId="0" applyFont="1" applyFill="1" applyBorder="1"/>
    <xf numFmtId="0" fontId="7" fillId="0" borderId="30" xfId="0" applyFont="1" applyFill="1" applyBorder="1"/>
    <xf numFmtId="0" fontId="7" fillId="0" borderId="31" xfId="0" applyFont="1" applyFill="1" applyBorder="1"/>
    <xf numFmtId="0" fontId="4" fillId="0" borderId="3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tabSelected="1" workbookViewId="0">
      <selection activeCell="A18" sqref="A18:XFD25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196" t="s">
        <v>1</v>
      </c>
      <c r="B4" s="196"/>
      <c r="C4" s="196"/>
      <c r="D4" s="196"/>
      <c r="E4" s="196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181" t="s">
        <v>12</v>
      </c>
      <c r="B7" s="182">
        <f>'SO 14003'!I83-Rekapitulácia!D7</f>
        <v>0</v>
      </c>
      <c r="C7" s="182">
        <f>'Kryci_list 14003'!J26</f>
        <v>0</v>
      </c>
      <c r="D7" s="182">
        <v>0</v>
      </c>
      <c r="E7" s="182">
        <f>'Kryci_list 14003'!J17</f>
        <v>0</v>
      </c>
      <c r="F7" s="182">
        <v>0</v>
      </c>
      <c r="G7" s="182">
        <f>B7+C7+D7+E7+F7</f>
        <v>0</v>
      </c>
      <c r="K7">
        <f>'SO 14003'!K83</f>
        <v>0</v>
      </c>
      <c r="Q7">
        <v>30.126000000000001</v>
      </c>
    </row>
    <row r="8" spans="1:26" x14ac:dyDescent="0.25">
      <c r="A8" s="181" t="s">
        <v>13</v>
      </c>
      <c r="B8" s="182">
        <f>'SO 14010'!I194-Rekapitulácia!D8</f>
        <v>0</v>
      </c>
      <c r="C8" s="182">
        <f>'Kryci_list 14010'!J26</f>
        <v>0</v>
      </c>
      <c r="D8" s="182">
        <v>0</v>
      </c>
      <c r="E8" s="182">
        <f>'Kryci_list 14010'!J17</f>
        <v>0</v>
      </c>
      <c r="F8" s="182">
        <v>0</v>
      </c>
      <c r="G8" s="182">
        <f>B8+C8+D8+E8+F8</f>
        <v>0</v>
      </c>
      <c r="K8">
        <f>'SO 14010'!K194</f>
        <v>0</v>
      </c>
      <c r="Q8">
        <v>30.126000000000001</v>
      </c>
    </row>
    <row r="9" spans="1:26" x14ac:dyDescent="0.25">
      <c r="A9" s="181" t="s">
        <v>14</v>
      </c>
      <c r="B9" s="182">
        <f>'SO 14011'!I64-Rekapitulácia!D9</f>
        <v>0</v>
      </c>
      <c r="C9" s="182">
        <f>'Kryci_list 14011'!J26</f>
        <v>0</v>
      </c>
      <c r="D9" s="182">
        <v>0</v>
      </c>
      <c r="E9" s="182">
        <f>'Kryci_list 14011'!J17</f>
        <v>0</v>
      </c>
      <c r="F9" s="182">
        <v>0</v>
      </c>
      <c r="G9" s="182">
        <f>B9+C9+D9+E9+F9</f>
        <v>0</v>
      </c>
      <c r="K9">
        <f>'SO 14011'!K64</f>
        <v>0</v>
      </c>
      <c r="Q9">
        <v>30.126000000000001</v>
      </c>
    </row>
    <row r="10" spans="1:26" x14ac:dyDescent="0.25">
      <c r="A10" s="62" t="s">
        <v>15</v>
      </c>
      <c r="B10" s="69">
        <f>'SO 14012'!I136-Rekapitulácia!D10</f>
        <v>0</v>
      </c>
      <c r="C10" s="69">
        <f>'Kryci_list 14012'!J26</f>
        <v>0</v>
      </c>
      <c r="D10" s="69">
        <v>0</v>
      </c>
      <c r="E10" s="69">
        <f>'Kryci_list 14012'!J17</f>
        <v>0</v>
      </c>
      <c r="F10" s="69">
        <v>0</v>
      </c>
      <c r="G10" s="69">
        <f>B10+C10+D10+E10+F10</f>
        <v>0</v>
      </c>
      <c r="K10">
        <f>'SO 14012'!K136</f>
        <v>0</v>
      </c>
      <c r="Q10">
        <v>30.126000000000001</v>
      </c>
    </row>
    <row r="11" spans="1:26" x14ac:dyDescent="0.25">
      <c r="A11" s="188" t="s">
        <v>674</v>
      </c>
      <c r="B11" s="189">
        <f>SUM(B7:B10)</f>
        <v>0</v>
      </c>
      <c r="C11" s="189">
        <f>SUM(C7:C10)</f>
        <v>0</v>
      </c>
      <c r="D11" s="189">
        <f>SUM(D7:D10)</f>
        <v>0</v>
      </c>
      <c r="E11" s="189">
        <f>SUM(E7:E10)</f>
        <v>0</v>
      </c>
      <c r="F11" s="189">
        <f>SUM(F7:F10)</f>
        <v>0</v>
      </c>
      <c r="G11" s="189">
        <f>SUM(G7:G10)-SUM(Z7:Z10)</f>
        <v>0</v>
      </c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86" t="s">
        <v>675</v>
      </c>
      <c r="B12" s="187">
        <f>G11-SUM(Rekapitulácia!K7:'Rekapitulácia'!K10)*1</f>
        <v>0</v>
      </c>
      <c r="C12" s="187"/>
      <c r="D12" s="187"/>
      <c r="E12" s="187"/>
      <c r="F12" s="187"/>
      <c r="G12" s="187">
        <f>ROUND(((ROUND(B12,2)*20)/100),2)*1</f>
        <v>0</v>
      </c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5" t="s">
        <v>676</v>
      </c>
      <c r="B13" s="184">
        <f>(G11-B12)</f>
        <v>0</v>
      </c>
      <c r="C13" s="184"/>
      <c r="D13" s="184"/>
      <c r="E13" s="184"/>
      <c r="F13" s="184"/>
      <c r="G13" s="184">
        <f>ROUND(((ROUND(B13,2)*0)/100),2)</f>
        <v>0</v>
      </c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5" t="s">
        <v>677</v>
      </c>
      <c r="B14" s="184"/>
      <c r="C14" s="184"/>
      <c r="D14" s="184"/>
      <c r="E14" s="184"/>
      <c r="F14" s="184"/>
      <c r="G14" s="184">
        <f>SUM(G11:G13)</f>
        <v>0</v>
      </c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x14ac:dyDescent="0.25">
      <c r="A15" s="10"/>
      <c r="B15" s="185"/>
      <c r="C15" s="185"/>
      <c r="D15" s="185"/>
      <c r="E15" s="185"/>
      <c r="F15" s="185"/>
      <c r="G15" s="185"/>
    </row>
    <row r="16" spans="1:26" x14ac:dyDescent="0.25">
      <c r="A16" s="10"/>
      <c r="B16" s="185"/>
      <c r="C16" s="185"/>
      <c r="D16" s="185"/>
      <c r="E16" s="185"/>
      <c r="F16" s="185"/>
      <c r="G16" s="185"/>
    </row>
    <row r="17" spans="1:7" x14ac:dyDescent="0.25">
      <c r="A17" s="10"/>
      <c r="B17" s="185"/>
      <c r="C17" s="185"/>
      <c r="D17" s="185"/>
      <c r="E17" s="185"/>
      <c r="F17" s="185"/>
      <c r="G17" s="185"/>
    </row>
    <row r="18" spans="1:7" x14ac:dyDescent="0.25">
      <c r="A18" s="1"/>
      <c r="B18" s="143"/>
      <c r="C18" s="143"/>
      <c r="D18" s="143"/>
      <c r="E18" s="143"/>
      <c r="F18" s="143"/>
      <c r="G18" s="143"/>
    </row>
    <row r="19" spans="1:7" x14ac:dyDescent="0.25">
      <c r="A19" s="1"/>
      <c r="B19" s="143"/>
      <c r="C19" s="143"/>
      <c r="D19" s="143"/>
      <c r="E19" s="143"/>
      <c r="F19" s="143"/>
      <c r="G19" s="143"/>
    </row>
    <row r="20" spans="1:7" x14ac:dyDescent="0.25">
      <c r="A20" s="1"/>
      <c r="B20" s="143"/>
      <c r="C20" s="143"/>
      <c r="D20" s="143"/>
      <c r="E20" s="143"/>
      <c r="F20" s="143"/>
      <c r="G20" s="143"/>
    </row>
    <row r="21" spans="1:7" x14ac:dyDescent="0.25">
      <c r="A21" s="1"/>
      <c r="B21" s="143"/>
      <c r="C21" s="143"/>
      <c r="D21" s="143"/>
      <c r="E21" s="143"/>
      <c r="F21" s="143"/>
      <c r="G21" s="143"/>
    </row>
    <row r="22" spans="1:7" x14ac:dyDescent="0.25">
      <c r="A22" s="1"/>
      <c r="B22" s="143"/>
      <c r="C22" s="143"/>
      <c r="D22" s="143"/>
      <c r="E22" s="143"/>
      <c r="F22" s="143"/>
      <c r="G22" s="143"/>
    </row>
    <row r="23" spans="1:7" x14ac:dyDescent="0.25">
      <c r="A23" s="1"/>
      <c r="B23" s="143"/>
      <c r="C23" s="143"/>
      <c r="D23" s="143"/>
      <c r="E23" s="143"/>
      <c r="F23" s="143"/>
      <c r="G23" s="143"/>
    </row>
    <row r="24" spans="1:7" x14ac:dyDescent="0.25">
      <c r="A24" s="1"/>
      <c r="B24" s="143"/>
      <c r="C24" s="143"/>
      <c r="D24" s="143"/>
      <c r="E24" s="143"/>
      <c r="F24" s="143"/>
      <c r="G24" s="143"/>
    </row>
    <row r="25" spans="1:7" x14ac:dyDescent="0.25">
      <c r="A25" s="1"/>
      <c r="B25" s="143"/>
      <c r="C25" s="143"/>
      <c r="D25" s="143"/>
      <c r="E25" s="143"/>
      <c r="F25" s="143"/>
      <c r="G25" s="143"/>
    </row>
    <row r="26" spans="1:7" x14ac:dyDescent="0.25">
      <c r="A26" s="1"/>
      <c r="B26" s="143"/>
      <c r="C26" s="143"/>
      <c r="D26" s="143"/>
      <c r="E26" s="143"/>
      <c r="F26" s="143"/>
      <c r="G26" s="143"/>
    </row>
    <row r="27" spans="1:7" x14ac:dyDescent="0.25">
      <c r="A27" s="1"/>
      <c r="B27" s="143"/>
      <c r="C27" s="143"/>
      <c r="D27" s="143"/>
      <c r="E27" s="143"/>
      <c r="F27" s="143"/>
      <c r="G27" s="143"/>
    </row>
    <row r="28" spans="1:7" x14ac:dyDescent="0.25">
      <c r="A28" s="1"/>
      <c r="B28" s="143"/>
      <c r="C28" s="143"/>
      <c r="D28" s="143"/>
      <c r="E28" s="143"/>
      <c r="F28" s="143"/>
      <c r="G28" s="143"/>
    </row>
    <row r="29" spans="1:7" x14ac:dyDescent="0.25">
      <c r="A29" s="1"/>
      <c r="B29" s="143"/>
      <c r="C29" s="143"/>
      <c r="D29" s="143"/>
      <c r="E29" s="143"/>
      <c r="F29" s="143"/>
      <c r="G29" s="143"/>
    </row>
    <row r="30" spans="1:7" x14ac:dyDescent="0.25">
      <c r="A30" s="1"/>
      <c r="B30" s="143"/>
      <c r="C30" s="143"/>
      <c r="D30" s="143"/>
      <c r="E30" s="143"/>
      <c r="F30" s="143"/>
      <c r="G30" s="143"/>
    </row>
    <row r="31" spans="1:7" x14ac:dyDescent="0.25">
      <c r="A31" s="1"/>
      <c r="B31" s="143"/>
      <c r="C31" s="143"/>
      <c r="D31" s="143"/>
      <c r="E31" s="143"/>
      <c r="F31" s="143"/>
      <c r="G31" s="143"/>
    </row>
    <row r="32" spans="1:7" x14ac:dyDescent="0.25">
      <c r="B32" s="183"/>
      <c r="C32" s="183"/>
      <c r="D32" s="183"/>
      <c r="E32" s="183"/>
      <c r="F32" s="183"/>
      <c r="G32" s="183"/>
    </row>
    <row r="33" spans="2:7" x14ac:dyDescent="0.25">
      <c r="B33" s="183"/>
      <c r="C33" s="183"/>
      <c r="D33" s="183"/>
      <c r="E33" s="183"/>
      <c r="F33" s="183"/>
      <c r="G33" s="183"/>
    </row>
    <row r="34" spans="2:7" x14ac:dyDescent="0.25">
      <c r="B34" s="183"/>
      <c r="C34" s="183"/>
      <c r="D34" s="183"/>
      <c r="E34" s="183"/>
      <c r="F34" s="183"/>
      <c r="G34" s="183"/>
    </row>
    <row r="35" spans="2:7" x14ac:dyDescent="0.25">
      <c r="B35" s="183"/>
      <c r="C35" s="183"/>
      <c r="D35" s="183"/>
      <c r="E35" s="183"/>
      <c r="F35" s="183"/>
      <c r="G35" s="183"/>
    </row>
    <row r="36" spans="2:7" x14ac:dyDescent="0.25">
      <c r="B36" s="183"/>
      <c r="C36" s="183"/>
      <c r="D36" s="183"/>
      <c r="E36" s="183"/>
      <c r="F36" s="183"/>
      <c r="G36" s="183"/>
    </row>
    <row r="37" spans="2:7" x14ac:dyDescent="0.25">
      <c r="B37" s="183"/>
      <c r="C37" s="183"/>
      <c r="D37" s="183"/>
      <c r="E37" s="183"/>
      <c r="F37" s="183"/>
      <c r="G37" s="183"/>
    </row>
    <row r="38" spans="2:7" x14ac:dyDescent="0.25">
      <c r="B38" s="183"/>
      <c r="C38" s="183"/>
      <c r="D38" s="183"/>
      <c r="E38" s="183"/>
      <c r="F38" s="183"/>
      <c r="G38" s="183"/>
    </row>
    <row r="39" spans="2:7" x14ac:dyDescent="0.25">
      <c r="B39" s="183"/>
      <c r="C39" s="183"/>
      <c r="D39" s="183"/>
      <c r="E39" s="183"/>
      <c r="F39" s="183"/>
      <c r="G39" s="183"/>
    </row>
    <row r="40" spans="2:7" x14ac:dyDescent="0.25">
      <c r="B40" s="183"/>
      <c r="C40" s="183"/>
      <c r="D40" s="183"/>
      <c r="E40" s="183"/>
      <c r="F40" s="183"/>
      <c r="G40" s="183"/>
    </row>
    <row r="41" spans="2:7" x14ac:dyDescent="0.25">
      <c r="B41" s="183"/>
      <c r="C41" s="183"/>
      <c r="D41" s="183"/>
      <c r="E41" s="183"/>
      <c r="F41" s="183"/>
      <c r="G41" s="183"/>
    </row>
    <row r="42" spans="2:7" x14ac:dyDescent="0.25">
      <c r="B42" s="183"/>
      <c r="C42" s="183"/>
      <c r="D42" s="183"/>
      <c r="E42" s="183"/>
      <c r="F42" s="183"/>
      <c r="G42" s="183"/>
    </row>
    <row r="43" spans="2:7" x14ac:dyDescent="0.25">
      <c r="B43" s="183"/>
      <c r="C43" s="183"/>
      <c r="D43" s="183"/>
      <c r="E43" s="183"/>
      <c r="F43" s="183"/>
      <c r="G43" s="183"/>
    </row>
    <row r="44" spans="2:7" x14ac:dyDescent="0.25">
      <c r="B44" s="183"/>
      <c r="C44" s="183"/>
      <c r="D44" s="183"/>
      <c r="E44" s="183"/>
      <c r="F44" s="183"/>
      <c r="G44" s="183"/>
    </row>
    <row r="45" spans="2:7" x14ac:dyDescent="0.25">
      <c r="B45" s="183"/>
      <c r="C45" s="183"/>
      <c r="D45" s="183"/>
      <c r="E45" s="183"/>
      <c r="F45" s="183"/>
      <c r="G45" s="183"/>
    </row>
    <row r="46" spans="2:7" x14ac:dyDescent="0.25">
      <c r="B46" s="183"/>
      <c r="C46" s="183"/>
      <c r="D46" s="183"/>
      <c r="E46" s="183"/>
      <c r="F46" s="183"/>
      <c r="G46" s="183"/>
    </row>
    <row r="47" spans="2:7" x14ac:dyDescent="0.25">
      <c r="B47" s="183"/>
      <c r="C47" s="183"/>
      <c r="D47" s="183"/>
      <c r="E47" s="183"/>
      <c r="F47" s="183"/>
      <c r="G47" s="183"/>
    </row>
    <row r="48" spans="2:7" x14ac:dyDescent="0.25">
      <c r="B48" s="183"/>
      <c r="C48" s="183"/>
      <c r="D48" s="183"/>
      <c r="E48" s="183"/>
      <c r="F48" s="183"/>
      <c r="G48" s="183"/>
    </row>
    <row r="49" spans="2:7" x14ac:dyDescent="0.25">
      <c r="B49" s="183"/>
      <c r="C49" s="183"/>
      <c r="D49" s="183"/>
      <c r="E49" s="183"/>
      <c r="F49" s="183"/>
      <c r="G49" s="183"/>
    </row>
    <row r="50" spans="2:7" x14ac:dyDescent="0.25">
      <c r="B50" s="183"/>
      <c r="C50" s="183"/>
      <c r="D50" s="183"/>
      <c r="E50" s="183"/>
      <c r="F50" s="183"/>
      <c r="G50" s="183"/>
    </row>
    <row r="51" spans="2:7" x14ac:dyDescent="0.25">
      <c r="B51" s="183"/>
      <c r="C51" s="183"/>
      <c r="D51" s="183"/>
      <c r="E51" s="183"/>
      <c r="F51" s="183"/>
      <c r="G51" s="183"/>
    </row>
    <row r="52" spans="2:7" x14ac:dyDescent="0.25">
      <c r="B52" s="183"/>
      <c r="C52" s="183"/>
      <c r="D52" s="183"/>
      <c r="E52" s="183"/>
      <c r="F52" s="183"/>
      <c r="G52" s="183"/>
    </row>
    <row r="53" spans="2:7" x14ac:dyDescent="0.25">
      <c r="B53" s="183"/>
      <c r="C53" s="183"/>
      <c r="D53" s="183"/>
      <c r="E53" s="183"/>
      <c r="F53" s="183"/>
      <c r="G53" s="183"/>
    </row>
    <row r="54" spans="2:7" x14ac:dyDescent="0.25">
      <c r="B54" s="183"/>
      <c r="C54" s="183"/>
      <c r="D54" s="183"/>
      <c r="E54" s="183"/>
      <c r="F54" s="183"/>
      <c r="G54" s="183"/>
    </row>
    <row r="55" spans="2:7" x14ac:dyDescent="0.25">
      <c r="B55" s="183"/>
      <c r="C55" s="183"/>
      <c r="D55" s="183"/>
      <c r="E55" s="183"/>
      <c r="F55" s="183"/>
      <c r="G55" s="183"/>
    </row>
    <row r="56" spans="2:7" x14ac:dyDescent="0.25">
      <c r="B56" s="183"/>
      <c r="C56" s="183"/>
      <c r="D56" s="183"/>
      <c r="E56" s="183"/>
      <c r="F56" s="183"/>
      <c r="G56" s="183"/>
    </row>
    <row r="57" spans="2:7" x14ac:dyDescent="0.25">
      <c r="B57" s="183"/>
      <c r="C57" s="183"/>
      <c r="D57" s="183"/>
      <c r="E57" s="183"/>
      <c r="F57" s="183"/>
      <c r="G57" s="183"/>
    </row>
    <row r="58" spans="2:7" x14ac:dyDescent="0.25">
      <c r="B58" s="183"/>
      <c r="C58" s="183"/>
      <c r="D58" s="183"/>
      <c r="E58" s="183"/>
      <c r="F58" s="183"/>
      <c r="G58" s="183"/>
    </row>
    <row r="59" spans="2:7" x14ac:dyDescent="0.25">
      <c r="B59" s="183"/>
      <c r="C59" s="183"/>
      <c r="D59" s="183"/>
      <c r="E59" s="183"/>
      <c r="F59" s="183"/>
      <c r="G59" s="183"/>
    </row>
    <row r="60" spans="2:7" x14ac:dyDescent="0.25">
      <c r="B60" s="183"/>
      <c r="C60" s="183"/>
      <c r="D60" s="183"/>
      <c r="E60" s="183"/>
      <c r="F60" s="183"/>
      <c r="G60" s="183"/>
    </row>
    <row r="61" spans="2:7" x14ac:dyDescent="0.25">
      <c r="B61" s="183"/>
      <c r="C61" s="183"/>
      <c r="D61" s="183"/>
      <c r="E61" s="183"/>
      <c r="F61" s="183"/>
      <c r="G61" s="183"/>
    </row>
    <row r="62" spans="2:7" x14ac:dyDescent="0.25">
      <c r="B62" s="183"/>
      <c r="C62" s="183"/>
      <c r="D62" s="183"/>
      <c r="E62" s="183"/>
      <c r="F62" s="183"/>
      <c r="G62" s="183"/>
    </row>
    <row r="63" spans="2:7" x14ac:dyDescent="0.25">
      <c r="B63" s="183"/>
      <c r="C63" s="183"/>
      <c r="D63" s="183"/>
      <c r="E63" s="183"/>
      <c r="F63" s="183"/>
      <c r="G63" s="183"/>
    </row>
    <row r="64" spans="2:7" x14ac:dyDescent="0.25">
      <c r="B64" s="183"/>
      <c r="C64" s="183"/>
      <c r="D64" s="183"/>
      <c r="E64" s="183"/>
      <c r="F64" s="183"/>
      <c r="G64" s="183"/>
    </row>
    <row r="65" spans="2:7" x14ac:dyDescent="0.25">
      <c r="B65" s="183"/>
      <c r="C65" s="183"/>
      <c r="D65" s="183"/>
      <c r="E65" s="183"/>
      <c r="F65" s="183"/>
      <c r="G65" s="183"/>
    </row>
    <row r="66" spans="2:7" x14ac:dyDescent="0.25">
      <c r="B66" s="183"/>
      <c r="C66" s="183"/>
      <c r="D66" s="183"/>
      <c r="E66" s="183"/>
      <c r="F66" s="183"/>
      <c r="G66" s="183"/>
    </row>
    <row r="67" spans="2:7" x14ac:dyDescent="0.25">
      <c r="B67" s="183"/>
      <c r="C67" s="183"/>
      <c r="D67" s="183"/>
      <c r="E67" s="183"/>
      <c r="F67" s="183"/>
      <c r="G67" s="183"/>
    </row>
    <row r="68" spans="2:7" x14ac:dyDescent="0.25">
      <c r="B68" s="183"/>
      <c r="C68" s="183"/>
      <c r="D68" s="183"/>
      <c r="E68" s="183"/>
      <c r="F68" s="183"/>
      <c r="G68" s="183"/>
    </row>
    <row r="69" spans="2:7" x14ac:dyDescent="0.25">
      <c r="B69" s="183"/>
      <c r="C69" s="183"/>
      <c r="D69" s="183"/>
      <c r="E69" s="183"/>
      <c r="F69" s="183"/>
      <c r="G69" s="183"/>
    </row>
    <row r="70" spans="2:7" x14ac:dyDescent="0.25">
      <c r="B70" s="183"/>
      <c r="C70" s="183"/>
      <c r="D70" s="183"/>
      <c r="E70" s="183"/>
      <c r="F70" s="183"/>
      <c r="G70" s="183"/>
    </row>
    <row r="71" spans="2:7" x14ac:dyDescent="0.25">
      <c r="B71" s="183"/>
      <c r="C71" s="183"/>
      <c r="D71" s="183"/>
      <c r="E71" s="183"/>
      <c r="F71" s="183"/>
      <c r="G71" s="183"/>
    </row>
    <row r="72" spans="2:7" x14ac:dyDescent="0.25">
      <c r="B72" s="183"/>
      <c r="C72" s="183"/>
      <c r="D72" s="183"/>
      <c r="E72" s="183"/>
      <c r="F72" s="183"/>
      <c r="G72" s="183"/>
    </row>
    <row r="73" spans="2:7" x14ac:dyDescent="0.25">
      <c r="B73" s="183"/>
      <c r="C73" s="183"/>
      <c r="D73" s="183"/>
      <c r="E73" s="183"/>
      <c r="F73" s="183"/>
      <c r="G73" s="183"/>
    </row>
    <row r="74" spans="2:7" x14ac:dyDescent="0.25">
      <c r="B74" s="183"/>
      <c r="C74" s="183"/>
      <c r="D74" s="183"/>
      <c r="E74" s="183"/>
      <c r="F74" s="183"/>
      <c r="G74" s="183"/>
    </row>
    <row r="75" spans="2:7" x14ac:dyDescent="0.25">
      <c r="B75" s="183"/>
      <c r="C75" s="183"/>
      <c r="D75" s="183"/>
      <c r="E75" s="183"/>
      <c r="F75" s="183"/>
      <c r="G75" s="183"/>
    </row>
    <row r="76" spans="2:7" x14ac:dyDescent="0.25">
      <c r="B76" s="183"/>
      <c r="C76" s="183"/>
      <c r="D76" s="183"/>
      <c r="E76" s="183"/>
      <c r="F76" s="183"/>
      <c r="G76" s="183"/>
    </row>
    <row r="77" spans="2:7" x14ac:dyDescent="0.25">
      <c r="B77" s="183"/>
      <c r="C77" s="183"/>
      <c r="D77" s="183"/>
      <c r="E77" s="183"/>
      <c r="F77" s="183"/>
      <c r="G77" s="183"/>
    </row>
    <row r="78" spans="2:7" x14ac:dyDescent="0.25">
      <c r="B78" s="183"/>
      <c r="C78" s="183"/>
      <c r="D78" s="183"/>
      <c r="E78" s="183"/>
      <c r="F78" s="183"/>
      <c r="G78" s="183"/>
    </row>
    <row r="79" spans="2:7" x14ac:dyDescent="0.25">
      <c r="B79" s="183"/>
      <c r="C79" s="183"/>
      <c r="D79" s="183"/>
      <c r="E79" s="183"/>
      <c r="F79" s="183"/>
      <c r="G79" s="183"/>
    </row>
    <row r="80" spans="2:7" x14ac:dyDescent="0.25">
      <c r="B80" s="183"/>
      <c r="C80" s="183"/>
      <c r="D80" s="183"/>
      <c r="E80" s="183"/>
      <c r="F80" s="183"/>
      <c r="G80" s="183"/>
    </row>
    <row r="81" spans="2:7" x14ac:dyDescent="0.25">
      <c r="B81" s="183"/>
      <c r="C81" s="183"/>
      <c r="D81" s="183"/>
      <c r="E81" s="183"/>
      <c r="F81" s="183"/>
      <c r="G81" s="183"/>
    </row>
    <row r="82" spans="2:7" x14ac:dyDescent="0.25">
      <c r="B82" s="183"/>
      <c r="C82" s="183"/>
      <c r="D82" s="183"/>
      <c r="E82" s="183"/>
      <c r="F82" s="183"/>
      <c r="G82" s="183"/>
    </row>
    <row r="83" spans="2:7" x14ac:dyDescent="0.25">
      <c r="B83" s="183"/>
      <c r="C83" s="183"/>
      <c r="D83" s="183"/>
      <c r="E83" s="183"/>
      <c r="F83" s="183"/>
      <c r="G83" s="183"/>
    </row>
    <row r="84" spans="2:7" x14ac:dyDescent="0.25">
      <c r="B84" s="183"/>
      <c r="C84" s="183"/>
      <c r="D84" s="183"/>
      <c r="E84" s="183"/>
      <c r="F84" s="183"/>
      <c r="G84" s="183"/>
    </row>
    <row r="85" spans="2:7" x14ac:dyDescent="0.25">
      <c r="B85" s="183"/>
      <c r="C85" s="183"/>
      <c r="D85" s="183"/>
      <c r="E85" s="183"/>
      <c r="F85" s="183"/>
      <c r="G85" s="183"/>
    </row>
    <row r="86" spans="2:7" x14ac:dyDescent="0.25">
      <c r="B86" s="183"/>
      <c r="C86" s="183"/>
      <c r="D86" s="183"/>
      <c r="E86" s="183"/>
      <c r="F86" s="183"/>
      <c r="G86" s="183"/>
    </row>
    <row r="87" spans="2:7" x14ac:dyDescent="0.25">
      <c r="B87" s="183"/>
      <c r="C87" s="183"/>
      <c r="D87" s="183"/>
      <c r="E87" s="183"/>
      <c r="F87" s="183"/>
      <c r="G87" s="183"/>
    </row>
  </sheetData>
  <mergeCells count="1">
    <mergeCell ref="A4:E4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09" t="s">
        <v>24</v>
      </c>
      <c r="B1" s="210"/>
      <c r="C1" s="210"/>
      <c r="D1" s="211"/>
      <c r="E1" s="138" t="s">
        <v>21</v>
      </c>
      <c r="F1" s="137"/>
      <c r="W1">
        <v>30.126000000000001</v>
      </c>
    </row>
    <row r="2" spans="1:26" ht="20.100000000000001" customHeight="1" x14ac:dyDescent="0.25">
      <c r="A2" s="209" t="s">
        <v>25</v>
      </c>
      <c r="B2" s="210"/>
      <c r="C2" s="210"/>
      <c r="D2" s="211"/>
      <c r="E2" s="138" t="s">
        <v>19</v>
      </c>
      <c r="F2" s="137"/>
    </row>
    <row r="3" spans="1:26" ht="20.100000000000001" customHeight="1" x14ac:dyDescent="0.25">
      <c r="A3" s="209" t="s">
        <v>26</v>
      </c>
      <c r="B3" s="210"/>
      <c r="C3" s="210"/>
      <c r="D3" s="211"/>
      <c r="E3" s="138" t="s">
        <v>65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424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66</v>
      </c>
      <c r="B8" s="136"/>
      <c r="C8" s="136"/>
      <c r="D8" s="136"/>
      <c r="E8" s="136"/>
      <c r="F8" s="136"/>
    </row>
    <row r="9" spans="1:26" x14ac:dyDescent="0.25">
      <c r="A9" s="141" t="s">
        <v>62</v>
      </c>
      <c r="B9" s="141" t="s">
        <v>56</v>
      </c>
      <c r="C9" s="141" t="s">
        <v>57</v>
      </c>
      <c r="D9" s="141" t="s">
        <v>33</v>
      </c>
      <c r="E9" s="141" t="s">
        <v>63</v>
      </c>
      <c r="F9" s="141" t="s">
        <v>64</v>
      </c>
    </row>
    <row r="10" spans="1:26" x14ac:dyDescent="0.25">
      <c r="A10" s="148" t="s">
        <v>77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425</v>
      </c>
      <c r="B11" s="151">
        <f>'SO 14011'!L51</f>
        <v>0</v>
      </c>
      <c r="C11" s="151">
        <f>'SO 14011'!M51</f>
        <v>0</v>
      </c>
      <c r="D11" s="151">
        <f>'SO 14011'!I51</f>
        <v>0</v>
      </c>
      <c r="E11" s="152">
        <f>'SO 14011'!P51</f>
        <v>0</v>
      </c>
      <c r="F11" s="152">
        <f>'SO 14011'!S51</f>
        <v>0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426</v>
      </c>
      <c r="B12" s="151">
        <f>'SO 14011'!L61</f>
        <v>0</v>
      </c>
      <c r="C12" s="151">
        <f>'SO 14011'!M61</f>
        <v>0</v>
      </c>
      <c r="D12" s="151">
        <f>'SO 14011'!I61</f>
        <v>0</v>
      </c>
      <c r="E12" s="152">
        <f>'SO 14011'!P61</f>
        <v>0</v>
      </c>
      <c r="F12" s="152">
        <f>'SO 14011'!S61</f>
        <v>0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2" t="s">
        <v>77</v>
      </c>
      <c r="B13" s="153">
        <f>'SO 14011'!L63</f>
        <v>0</v>
      </c>
      <c r="C13" s="153">
        <f>'SO 14011'!M63</f>
        <v>0</v>
      </c>
      <c r="D13" s="153">
        <f>'SO 14011'!I63</f>
        <v>0</v>
      </c>
      <c r="E13" s="154">
        <f>'SO 14011'!S63</f>
        <v>0</v>
      </c>
      <c r="F13" s="154">
        <f>'SO 14011'!V63</f>
        <v>0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"/>
      <c r="B14" s="143"/>
      <c r="C14" s="143"/>
      <c r="D14" s="143"/>
      <c r="E14" s="142"/>
      <c r="F14" s="142"/>
    </row>
    <row r="15" spans="1:26" x14ac:dyDescent="0.25">
      <c r="A15" s="2" t="s">
        <v>79</v>
      </c>
      <c r="B15" s="153">
        <f>'SO 14011'!L64</f>
        <v>0</v>
      </c>
      <c r="C15" s="153">
        <f>'SO 14011'!M64</f>
        <v>0</v>
      </c>
      <c r="D15" s="153">
        <f>'SO 14011'!I64</f>
        <v>0</v>
      </c>
      <c r="E15" s="154">
        <f>'SO 14011'!S64</f>
        <v>0</v>
      </c>
      <c r="F15" s="154">
        <f>'SO 14011'!V64</f>
        <v>0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1"/>
      <c r="B16" s="143"/>
      <c r="C16" s="143"/>
      <c r="D16" s="143"/>
      <c r="E16" s="142"/>
      <c r="F16" s="142"/>
    </row>
    <row r="17" spans="1:6" x14ac:dyDescent="0.25">
      <c r="A17" s="1"/>
      <c r="B17" s="143"/>
      <c r="C17" s="143"/>
      <c r="D17" s="143"/>
      <c r="E17" s="142"/>
      <c r="F17" s="142"/>
    </row>
    <row r="18" spans="1:6" x14ac:dyDescent="0.25">
      <c r="A18" s="1"/>
      <c r="B18" s="143"/>
      <c r="C18" s="143"/>
      <c r="D18" s="143"/>
      <c r="E18" s="142"/>
      <c r="F18" s="142"/>
    </row>
    <row r="19" spans="1:6" x14ac:dyDescent="0.25">
      <c r="A19" s="1"/>
      <c r="B19" s="143"/>
      <c r="C19" s="143"/>
      <c r="D19" s="143"/>
      <c r="E19" s="142"/>
      <c r="F19" s="142"/>
    </row>
    <row r="20" spans="1:6" x14ac:dyDescent="0.25">
      <c r="A20" s="1"/>
      <c r="B20" s="143"/>
      <c r="C20" s="143"/>
      <c r="D20" s="143"/>
      <c r="E20" s="142"/>
      <c r="F20" s="142"/>
    </row>
    <row r="21" spans="1:6" x14ac:dyDescent="0.25">
      <c r="A21" s="1"/>
      <c r="B21" s="143"/>
      <c r="C21" s="143"/>
      <c r="D21" s="143"/>
      <c r="E21" s="142"/>
      <c r="F21" s="142"/>
    </row>
    <row r="22" spans="1:6" x14ac:dyDescent="0.25">
      <c r="A22" s="1"/>
      <c r="B22" s="143"/>
      <c r="C22" s="143"/>
      <c r="D22" s="143"/>
      <c r="E22" s="142"/>
      <c r="F22" s="142"/>
    </row>
    <row r="23" spans="1:6" x14ac:dyDescent="0.25">
      <c r="A23" s="1"/>
      <c r="B23" s="143"/>
      <c r="C23" s="143"/>
      <c r="D23" s="143"/>
      <c r="E23" s="142"/>
      <c r="F23" s="142"/>
    </row>
    <row r="24" spans="1:6" x14ac:dyDescent="0.25">
      <c r="A24" s="1"/>
      <c r="B24" s="143"/>
      <c r="C24" s="143"/>
      <c r="D24" s="143"/>
      <c r="E24" s="142"/>
      <c r="F24" s="142"/>
    </row>
    <row r="25" spans="1:6" x14ac:dyDescent="0.25">
      <c r="A25" s="1"/>
      <c r="B25" s="143"/>
      <c r="C25" s="143"/>
      <c r="D25" s="143"/>
      <c r="E25" s="142"/>
      <c r="F25" s="142"/>
    </row>
    <row r="26" spans="1:6" x14ac:dyDescent="0.25">
      <c r="A26" s="1"/>
      <c r="B26" s="143"/>
      <c r="C26" s="143"/>
      <c r="D26" s="143"/>
      <c r="E26" s="142"/>
      <c r="F26" s="142"/>
    </row>
    <row r="27" spans="1:6" x14ac:dyDescent="0.25">
      <c r="A27" s="1"/>
      <c r="B27" s="143"/>
      <c r="C27" s="143"/>
      <c r="D27" s="143"/>
      <c r="E27" s="142"/>
      <c r="F27" s="142"/>
    </row>
    <row r="28" spans="1:6" x14ac:dyDescent="0.25">
      <c r="A28" s="1"/>
      <c r="B28" s="143"/>
      <c r="C28" s="143"/>
      <c r="D28" s="143"/>
      <c r="E28" s="142"/>
      <c r="F28" s="142"/>
    </row>
    <row r="29" spans="1:6" x14ac:dyDescent="0.25">
      <c r="A29" s="1"/>
      <c r="B29" s="143"/>
      <c r="C29" s="143"/>
      <c r="D29" s="143"/>
      <c r="E29" s="142"/>
      <c r="F29" s="142"/>
    </row>
    <row r="30" spans="1:6" x14ac:dyDescent="0.25">
      <c r="A30" s="1"/>
      <c r="B30" s="143"/>
      <c r="C30" s="143"/>
      <c r="D30" s="143"/>
      <c r="E30" s="142"/>
      <c r="F30" s="142"/>
    </row>
    <row r="31" spans="1:6" x14ac:dyDescent="0.25">
      <c r="A31" s="1"/>
      <c r="B31" s="143"/>
      <c r="C31" s="143"/>
      <c r="D31" s="143"/>
      <c r="E31" s="142"/>
      <c r="F31" s="142"/>
    </row>
    <row r="32" spans="1: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workbookViewId="0">
      <pane ySplit="8" topLeftCell="A49" activePane="bottomLeft" state="frozen"/>
      <selection pane="bottomLeft" activeCell="G11" sqref="G11:G76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12" t="s">
        <v>24</v>
      </c>
      <c r="C1" s="213"/>
      <c r="D1" s="213"/>
      <c r="E1" s="213"/>
      <c r="F1" s="213"/>
      <c r="G1" s="213"/>
      <c r="H1" s="214"/>
      <c r="I1" s="160" t="s">
        <v>21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12" t="s">
        <v>25</v>
      </c>
      <c r="C2" s="213"/>
      <c r="D2" s="213"/>
      <c r="E2" s="213"/>
      <c r="F2" s="213"/>
      <c r="G2" s="213"/>
      <c r="H2" s="214"/>
      <c r="I2" s="160" t="s">
        <v>19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12" t="s">
        <v>26</v>
      </c>
      <c r="C3" s="213"/>
      <c r="D3" s="213"/>
      <c r="E3" s="213"/>
      <c r="F3" s="213"/>
      <c r="G3" s="213"/>
      <c r="H3" s="214"/>
      <c r="I3" s="160" t="s">
        <v>65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424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66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80</v>
      </c>
      <c r="B8" s="162" t="s">
        <v>81</v>
      </c>
      <c r="C8" s="162" t="s">
        <v>82</v>
      </c>
      <c r="D8" s="162" t="s">
        <v>83</v>
      </c>
      <c r="E8" s="162" t="s">
        <v>84</v>
      </c>
      <c r="F8" s="162" t="s">
        <v>85</v>
      </c>
      <c r="G8" s="162" t="s">
        <v>86</v>
      </c>
      <c r="H8" s="162" t="s">
        <v>57</v>
      </c>
      <c r="I8" s="162" t="s">
        <v>87</v>
      </c>
      <c r="J8" s="162"/>
      <c r="K8" s="162"/>
      <c r="L8" s="162"/>
      <c r="M8" s="162"/>
      <c r="N8" s="162"/>
      <c r="O8" s="162"/>
      <c r="P8" s="162" t="s">
        <v>88</v>
      </c>
      <c r="Q8" s="156"/>
      <c r="R8" s="156"/>
      <c r="S8" s="162" t="s">
        <v>89</v>
      </c>
      <c r="T8" s="158"/>
      <c r="U8" s="158"/>
      <c r="V8" s="164" t="s">
        <v>90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77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425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/>
      <c r="B11" s="169" t="s">
        <v>427</v>
      </c>
      <c r="C11" s="173" t="s">
        <v>428</v>
      </c>
      <c r="D11" s="169" t="s">
        <v>429</v>
      </c>
      <c r="E11" s="169" t="s">
        <v>403</v>
      </c>
      <c r="F11" s="170">
        <v>8</v>
      </c>
      <c r="G11" s="171"/>
      <c r="H11" s="171"/>
      <c r="I11" s="171">
        <f t="shared" ref="I11:I50" si="0">ROUND(F11*(G11+H11),2)</f>
        <v>0</v>
      </c>
      <c r="J11" s="169">
        <f t="shared" ref="J11:J50" si="1">ROUND(F11*(N11),2)</f>
        <v>16.16</v>
      </c>
      <c r="K11" s="1">
        <f t="shared" ref="K11:K50" si="2">ROUND(F11*(O11),2)</f>
        <v>0</v>
      </c>
      <c r="L11" s="1">
        <f t="shared" ref="L11:L44" si="3">ROUND(F11*(G11),2)</f>
        <v>0</v>
      </c>
      <c r="M11" s="1"/>
      <c r="N11" s="1">
        <v>2.02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/>
      <c r="B12" s="169" t="s">
        <v>427</v>
      </c>
      <c r="C12" s="173" t="s">
        <v>430</v>
      </c>
      <c r="D12" s="169" t="s">
        <v>431</v>
      </c>
      <c r="E12" s="169" t="s">
        <v>403</v>
      </c>
      <c r="F12" s="170">
        <v>15</v>
      </c>
      <c r="G12" s="171"/>
      <c r="H12" s="171"/>
      <c r="I12" s="171">
        <f t="shared" si="0"/>
        <v>0</v>
      </c>
      <c r="J12" s="169">
        <f t="shared" si="1"/>
        <v>7.8</v>
      </c>
      <c r="K12" s="1">
        <f t="shared" si="2"/>
        <v>0</v>
      </c>
      <c r="L12" s="1">
        <f t="shared" si="3"/>
        <v>0</v>
      </c>
      <c r="M12" s="1"/>
      <c r="N12" s="1">
        <v>0.52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/>
      <c r="B13" s="169" t="s">
        <v>427</v>
      </c>
      <c r="C13" s="173" t="s">
        <v>432</v>
      </c>
      <c r="D13" s="169" t="s">
        <v>433</v>
      </c>
      <c r="E13" s="169" t="s">
        <v>131</v>
      </c>
      <c r="F13" s="170">
        <v>50</v>
      </c>
      <c r="G13" s="171"/>
      <c r="H13" s="171"/>
      <c r="I13" s="171">
        <f t="shared" si="0"/>
        <v>0</v>
      </c>
      <c r="J13" s="169">
        <f t="shared" si="1"/>
        <v>39</v>
      </c>
      <c r="K13" s="1">
        <f t="shared" si="2"/>
        <v>0</v>
      </c>
      <c r="L13" s="1">
        <f t="shared" si="3"/>
        <v>0</v>
      </c>
      <c r="M13" s="1"/>
      <c r="N13" s="1">
        <v>0.78</v>
      </c>
      <c r="O13" s="1"/>
      <c r="P13" s="161"/>
      <c r="Q13" s="174"/>
      <c r="R13" s="174"/>
      <c r="S13" s="150"/>
      <c r="V13" s="175"/>
      <c r="Z13">
        <v>0</v>
      </c>
    </row>
    <row r="14" spans="1:26" ht="24.95" customHeight="1" x14ac:dyDescent="0.25">
      <c r="A14" s="172"/>
      <c r="B14" s="169" t="s">
        <v>427</v>
      </c>
      <c r="C14" s="173" t="s">
        <v>434</v>
      </c>
      <c r="D14" s="169" t="s">
        <v>435</v>
      </c>
      <c r="E14" s="169" t="s">
        <v>131</v>
      </c>
      <c r="F14" s="170">
        <v>10</v>
      </c>
      <c r="G14" s="171"/>
      <c r="H14" s="171"/>
      <c r="I14" s="171">
        <f t="shared" si="0"/>
        <v>0</v>
      </c>
      <c r="J14" s="169">
        <f t="shared" si="1"/>
        <v>10.3</v>
      </c>
      <c r="K14" s="1">
        <f t="shared" si="2"/>
        <v>0</v>
      </c>
      <c r="L14" s="1">
        <f t="shared" si="3"/>
        <v>0</v>
      </c>
      <c r="M14" s="1"/>
      <c r="N14" s="1">
        <v>1.03</v>
      </c>
      <c r="O14" s="1"/>
      <c r="P14" s="161"/>
      <c r="Q14" s="174"/>
      <c r="R14" s="174"/>
      <c r="S14" s="150"/>
      <c r="V14" s="175"/>
      <c r="Z14">
        <v>0</v>
      </c>
    </row>
    <row r="15" spans="1:26" ht="24.95" customHeight="1" x14ac:dyDescent="0.25">
      <c r="A15" s="172"/>
      <c r="B15" s="169" t="s">
        <v>427</v>
      </c>
      <c r="C15" s="173" t="s">
        <v>436</v>
      </c>
      <c r="D15" s="169" t="s">
        <v>437</v>
      </c>
      <c r="E15" s="169" t="s">
        <v>403</v>
      </c>
      <c r="F15" s="170">
        <v>6</v>
      </c>
      <c r="G15" s="171"/>
      <c r="H15" s="171"/>
      <c r="I15" s="171">
        <f t="shared" si="0"/>
        <v>0</v>
      </c>
      <c r="J15" s="169">
        <f t="shared" si="1"/>
        <v>6.66</v>
      </c>
      <c r="K15" s="1">
        <f t="shared" si="2"/>
        <v>0</v>
      </c>
      <c r="L15" s="1">
        <f t="shared" si="3"/>
        <v>0</v>
      </c>
      <c r="M15" s="1"/>
      <c r="N15" s="1">
        <v>1.1100000000000001</v>
      </c>
      <c r="O15" s="1"/>
      <c r="P15" s="161"/>
      <c r="Q15" s="174"/>
      <c r="R15" s="174"/>
      <c r="S15" s="150"/>
      <c r="V15" s="175"/>
      <c r="Z15">
        <v>0</v>
      </c>
    </row>
    <row r="16" spans="1:26" ht="24.95" customHeight="1" x14ac:dyDescent="0.25">
      <c r="A16" s="172"/>
      <c r="B16" s="169" t="s">
        <v>427</v>
      </c>
      <c r="C16" s="173" t="s">
        <v>438</v>
      </c>
      <c r="D16" s="169" t="s">
        <v>439</v>
      </c>
      <c r="E16" s="169" t="s">
        <v>403</v>
      </c>
      <c r="F16" s="170">
        <v>12</v>
      </c>
      <c r="G16" s="171"/>
      <c r="H16" s="171"/>
      <c r="I16" s="171">
        <f t="shared" si="0"/>
        <v>0</v>
      </c>
      <c r="J16" s="169">
        <f t="shared" si="1"/>
        <v>20.76</v>
      </c>
      <c r="K16" s="1">
        <f t="shared" si="2"/>
        <v>0</v>
      </c>
      <c r="L16" s="1">
        <f t="shared" si="3"/>
        <v>0</v>
      </c>
      <c r="M16" s="1"/>
      <c r="N16" s="1">
        <v>1.73</v>
      </c>
      <c r="O16" s="1"/>
      <c r="P16" s="161"/>
      <c r="Q16" s="174"/>
      <c r="R16" s="174"/>
      <c r="S16" s="150"/>
      <c r="V16" s="175"/>
      <c r="Z16">
        <v>0</v>
      </c>
    </row>
    <row r="17" spans="1:26" ht="24.95" customHeight="1" x14ac:dyDescent="0.25">
      <c r="A17" s="172"/>
      <c r="B17" s="169" t="s">
        <v>427</v>
      </c>
      <c r="C17" s="173" t="s">
        <v>440</v>
      </c>
      <c r="D17" s="169" t="s">
        <v>441</v>
      </c>
      <c r="E17" s="169" t="s">
        <v>403</v>
      </c>
      <c r="F17" s="170">
        <v>4</v>
      </c>
      <c r="G17" s="171"/>
      <c r="H17" s="171"/>
      <c r="I17" s="171">
        <f t="shared" si="0"/>
        <v>0</v>
      </c>
      <c r="J17" s="169">
        <f t="shared" si="1"/>
        <v>6.92</v>
      </c>
      <c r="K17" s="1">
        <f t="shared" si="2"/>
        <v>0</v>
      </c>
      <c r="L17" s="1">
        <f t="shared" si="3"/>
        <v>0</v>
      </c>
      <c r="M17" s="1"/>
      <c r="N17" s="1">
        <v>1.73</v>
      </c>
      <c r="O17" s="1"/>
      <c r="P17" s="161"/>
      <c r="Q17" s="174"/>
      <c r="R17" s="174"/>
      <c r="S17" s="150"/>
      <c r="V17" s="175"/>
      <c r="Z17">
        <v>0</v>
      </c>
    </row>
    <row r="18" spans="1:26" ht="24.95" customHeight="1" x14ac:dyDescent="0.25">
      <c r="A18" s="172"/>
      <c r="B18" s="169" t="s">
        <v>427</v>
      </c>
      <c r="C18" s="173" t="s">
        <v>442</v>
      </c>
      <c r="D18" s="169" t="s">
        <v>443</v>
      </c>
      <c r="E18" s="169" t="s">
        <v>403</v>
      </c>
      <c r="F18" s="170">
        <v>6</v>
      </c>
      <c r="G18" s="171"/>
      <c r="H18" s="171"/>
      <c r="I18" s="171">
        <f t="shared" si="0"/>
        <v>0</v>
      </c>
      <c r="J18" s="169">
        <f t="shared" si="1"/>
        <v>10.14</v>
      </c>
      <c r="K18" s="1">
        <f t="shared" si="2"/>
        <v>0</v>
      </c>
      <c r="L18" s="1">
        <f t="shared" si="3"/>
        <v>0</v>
      </c>
      <c r="M18" s="1"/>
      <c r="N18" s="1">
        <v>1.69</v>
      </c>
      <c r="O18" s="1"/>
      <c r="P18" s="161"/>
      <c r="Q18" s="174"/>
      <c r="R18" s="174"/>
      <c r="S18" s="150"/>
      <c r="V18" s="175"/>
      <c r="Z18">
        <v>0</v>
      </c>
    </row>
    <row r="19" spans="1:26" ht="24.95" customHeight="1" x14ac:dyDescent="0.25">
      <c r="A19" s="172"/>
      <c r="B19" s="169" t="s">
        <v>427</v>
      </c>
      <c r="C19" s="173" t="s">
        <v>444</v>
      </c>
      <c r="D19" s="169" t="s">
        <v>445</v>
      </c>
      <c r="E19" s="169" t="s">
        <v>403</v>
      </c>
      <c r="F19" s="170">
        <v>5</v>
      </c>
      <c r="G19" s="171"/>
      <c r="H19" s="171"/>
      <c r="I19" s="171">
        <f t="shared" si="0"/>
        <v>0</v>
      </c>
      <c r="J19" s="169">
        <f t="shared" si="1"/>
        <v>4.4000000000000004</v>
      </c>
      <c r="K19" s="1">
        <f t="shared" si="2"/>
        <v>0</v>
      </c>
      <c r="L19" s="1">
        <f t="shared" si="3"/>
        <v>0</v>
      </c>
      <c r="M19" s="1"/>
      <c r="N19" s="1">
        <v>0.88</v>
      </c>
      <c r="O19" s="1"/>
      <c r="P19" s="161"/>
      <c r="Q19" s="174"/>
      <c r="R19" s="174"/>
      <c r="S19" s="150"/>
      <c r="V19" s="175"/>
      <c r="Z19">
        <v>0</v>
      </c>
    </row>
    <row r="20" spans="1:26" ht="24.95" customHeight="1" x14ac:dyDescent="0.25">
      <c r="A20" s="172"/>
      <c r="B20" s="169" t="s">
        <v>446</v>
      </c>
      <c r="C20" s="173" t="s">
        <v>447</v>
      </c>
      <c r="D20" s="169" t="s">
        <v>448</v>
      </c>
      <c r="E20" s="169" t="s">
        <v>131</v>
      </c>
      <c r="F20" s="170">
        <v>140</v>
      </c>
      <c r="G20" s="171"/>
      <c r="H20" s="171"/>
      <c r="I20" s="171">
        <f t="shared" si="0"/>
        <v>0</v>
      </c>
      <c r="J20" s="169">
        <f t="shared" si="1"/>
        <v>93.8</v>
      </c>
      <c r="K20" s="1">
        <f t="shared" si="2"/>
        <v>0</v>
      </c>
      <c r="L20" s="1">
        <f t="shared" si="3"/>
        <v>0</v>
      </c>
      <c r="M20" s="1"/>
      <c r="N20" s="1">
        <v>0.67</v>
      </c>
      <c r="O20" s="1"/>
      <c r="P20" s="161"/>
      <c r="Q20" s="174"/>
      <c r="R20" s="174"/>
      <c r="S20" s="150"/>
      <c r="V20" s="175"/>
      <c r="Z20">
        <v>0</v>
      </c>
    </row>
    <row r="21" spans="1:26" ht="24.95" customHeight="1" x14ac:dyDescent="0.25">
      <c r="A21" s="172"/>
      <c r="B21" s="169" t="s">
        <v>446</v>
      </c>
      <c r="C21" s="173" t="s">
        <v>449</v>
      </c>
      <c r="D21" s="169" t="s">
        <v>450</v>
      </c>
      <c r="E21" s="169" t="s">
        <v>131</v>
      </c>
      <c r="F21" s="170">
        <v>170</v>
      </c>
      <c r="G21" s="171"/>
      <c r="H21" s="171"/>
      <c r="I21" s="171">
        <f t="shared" si="0"/>
        <v>0</v>
      </c>
      <c r="J21" s="169">
        <f t="shared" si="1"/>
        <v>119</v>
      </c>
      <c r="K21" s="1">
        <f t="shared" si="2"/>
        <v>0</v>
      </c>
      <c r="L21" s="1">
        <f t="shared" si="3"/>
        <v>0</v>
      </c>
      <c r="M21" s="1"/>
      <c r="N21" s="1">
        <v>0.7</v>
      </c>
      <c r="O21" s="1"/>
      <c r="P21" s="161"/>
      <c r="Q21" s="174"/>
      <c r="R21" s="174"/>
      <c r="S21" s="150"/>
      <c r="V21" s="175"/>
      <c r="Z21">
        <v>0</v>
      </c>
    </row>
    <row r="22" spans="1:26" ht="24.95" customHeight="1" x14ac:dyDescent="0.25">
      <c r="A22" s="172"/>
      <c r="B22" s="169" t="s">
        <v>446</v>
      </c>
      <c r="C22" s="173" t="s">
        <v>451</v>
      </c>
      <c r="D22" s="169" t="s">
        <v>452</v>
      </c>
      <c r="E22" s="169" t="s">
        <v>403</v>
      </c>
      <c r="F22" s="170">
        <v>6</v>
      </c>
      <c r="G22" s="171"/>
      <c r="H22" s="171"/>
      <c r="I22" s="171">
        <f t="shared" si="0"/>
        <v>0</v>
      </c>
      <c r="J22" s="169">
        <f t="shared" si="1"/>
        <v>22.8</v>
      </c>
      <c r="K22" s="1">
        <f t="shared" si="2"/>
        <v>0</v>
      </c>
      <c r="L22" s="1">
        <f t="shared" si="3"/>
        <v>0</v>
      </c>
      <c r="M22" s="1"/>
      <c r="N22" s="1">
        <v>3.8</v>
      </c>
      <c r="O22" s="1"/>
      <c r="P22" s="161"/>
      <c r="Q22" s="174"/>
      <c r="R22" s="174"/>
      <c r="S22" s="150"/>
      <c r="V22" s="175"/>
      <c r="Z22">
        <v>0</v>
      </c>
    </row>
    <row r="23" spans="1:26" ht="24.95" customHeight="1" x14ac:dyDescent="0.25">
      <c r="A23" s="172"/>
      <c r="B23" s="169" t="s">
        <v>446</v>
      </c>
      <c r="C23" s="173" t="s">
        <v>453</v>
      </c>
      <c r="D23" s="169" t="s">
        <v>454</v>
      </c>
      <c r="E23" s="169" t="s">
        <v>403</v>
      </c>
      <c r="F23" s="170">
        <v>16</v>
      </c>
      <c r="G23" s="171"/>
      <c r="H23" s="171"/>
      <c r="I23" s="171">
        <f t="shared" si="0"/>
        <v>0</v>
      </c>
      <c r="J23" s="169">
        <f t="shared" si="1"/>
        <v>49.76</v>
      </c>
      <c r="K23" s="1">
        <f t="shared" si="2"/>
        <v>0</v>
      </c>
      <c r="L23" s="1">
        <f t="shared" si="3"/>
        <v>0</v>
      </c>
      <c r="M23" s="1"/>
      <c r="N23" s="1">
        <v>3.11</v>
      </c>
      <c r="O23" s="1"/>
      <c r="P23" s="161"/>
      <c r="Q23" s="174"/>
      <c r="R23" s="174"/>
      <c r="S23" s="150"/>
      <c r="V23" s="175"/>
      <c r="Z23">
        <v>0</v>
      </c>
    </row>
    <row r="24" spans="1:26" ht="24.95" customHeight="1" x14ac:dyDescent="0.25">
      <c r="A24" s="172"/>
      <c r="B24" s="169" t="s">
        <v>446</v>
      </c>
      <c r="C24" s="173" t="s">
        <v>455</v>
      </c>
      <c r="D24" s="169" t="s">
        <v>456</v>
      </c>
      <c r="E24" s="169" t="s">
        <v>403</v>
      </c>
      <c r="F24" s="170">
        <v>4</v>
      </c>
      <c r="G24" s="171"/>
      <c r="H24" s="171"/>
      <c r="I24" s="171">
        <f t="shared" si="0"/>
        <v>0</v>
      </c>
      <c r="J24" s="169">
        <f t="shared" si="1"/>
        <v>36.840000000000003</v>
      </c>
      <c r="K24" s="1">
        <f t="shared" si="2"/>
        <v>0</v>
      </c>
      <c r="L24" s="1">
        <f t="shared" si="3"/>
        <v>0</v>
      </c>
      <c r="M24" s="1"/>
      <c r="N24" s="1">
        <v>9.2100000000000009</v>
      </c>
      <c r="O24" s="1"/>
      <c r="P24" s="161"/>
      <c r="Q24" s="174"/>
      <c r="R24" s="174"/>
      <c r="S24" s="150"/>
      <c r="V24" s="175"/>
      <c r="Z24">
        <v>0</v>
      </c>
    </row>
    <row r="25" spans="1:26" ht="24.95" customHeight="1" x14ac:dyDescent="0.25">
      <c r="A25" s="172"/>
      <c r="B25" s="169" t="s">
        <v>446</v>
      </c>
      <c r="C25" s="173" t="s">
        <v>457</v>
      </c>
      <c r="D25" s="169" t="s">
        <v>458</v>
      </c>
      <c r="E25" s="169" t="s">
        <v>131</v>
      </c>
      <c r="F25" s="170">
        <v>77</v>
      </c>
      <c r="G25" s="171"/>
      <c r="H25" s="171"/>
      <c r="I25" s="171">
        <f t="shared" si="0"/>
        <v>0</v>
      </c>
      <c r="J25" s="169">
        <f t="shared" si="1"/>
        <v>13.09</v>
      </c>
      <c r="K25" s="1">
        <f t="shared" si="2"/>
        <v>0</v>
      </c>
      <c r="L25" s="1">
        <f t="shared" si="3"/>
        <v>0</v>
      </c>
      <c r="M25" s="1"/>
      <c r="N25" s="1">
        <v>0.17</v>
      </c>
      <c r="O25" s="1"/>
      <c r="P25" s="161"/>
      <c r="Q25" s="174"/>
      <c r="R25" s="174"/>
      <c r="S25" s="150"/>
      <c r="V25" s="175"/>
      <c r="Z25">
        <v>0</v>
      </c>
    </row>
    <row r="26" spans="1:26" ht="24.95" customHeight="1" x14ac:dyDescent="0.25">
      <c r="A26" s="172"/>
      <c r="B26" s="169" t="s">
        <v>446</v>
      </c>
      <c r="C26" s="173" t="s">
        <v>459</v>
      </c>
      <c r="D26" s="169" t="s">
        <v>460</v>
      </c>
      <c r="E26" s="169" t="s">
        <v>131</v>
      </c>
      <c r="F26" s="170">
        <v>155</v>
      </c>
      <c r="G26" s="171"/>
      <c r="H26" s="171"/>
      <c r="I26" s="171">
        <f t="shared" si="0"/>
        <v>0</v>
      </c>
      <c r="J26" s="169">
        <f t="shared" si="1"/>
        <v>29.45</v>
      </c>
      <c r="K26" s="1">
        <f t="shared" si="2"/>
        <v>0</v>
      </c>
      <c r="L26" s="1">
        <f t="shared" si="3"/>
        <v>0</v>
      </c>
      <c r="M26" s="1"/>
      <c r="N26" s="1">
        <v>0.19</v>
      </c>
      <c r="O26" s="1"/>
      <c r="P26" s="161"/>
      <c r="Q26" s="174"/>
      <c r="R26" s="174"/>
      <c r="S26" s="150"/>
      <c r="V26" s="175"/>
      <c r="Z26">
        <v>0</v>
      </c>
    </row>
    <row r="27" spans="1:26" ht="24.95" customHeight="1" x14ac:dyDescent="0.25">
      <c r="A27" s="172"/>
      <c r="B27" s="169" t="s">
        <v>446</v>
      </c>
      <c r="C27" s="173" t="s">
        <v>461</v>
      </c>
      <c r="D27" s="169" t="s">
        <v>462</v>
      </c>
      <c r="E27" s="169" t="s">
        <v>131</v>
      </c>
      <c r="F27" s="170">
        <v>195</v>
      </c>
      <c r="G27" s="171"/>
      <c r="H27" s="171"/>
      <c r="I27" s="171">
        <f t="shared" si="0"/>
        <v>0</v>
      </c>
      <c r="J27" s="169">
        <f t="shared" si="1"/>
        <v>44.85</v>
      </c>
      <c r="K27" s="1">
        <f t="shared" si="2"/>
        <v>0</v>
      </c>
      <c r="L27" s="1">
        <f t="shared" si="3"/>
        <v>0</v>
      </c>
      <c r="M27" s="1"/>
      <c r="N27" s="1">
        <v>0.23</v>
      </c>
      <c r="O27" s="1"/>
      <c r="P27" s="161"/>
      <c r="Q27" s="174"/>
      <c r="R27" s="174"/>
      <c r="S27" s="150"/>
      <c r="V27" s="175"/>
      <c r="Z27">
        <v>0</v>
      </c>
    </row>
    <row r="28" spans="1:26" ht="50.1" customHeight="1" x14ac:dyDescent="0.25">
      <c r="A28" s="172"/>
      <c r="B28" s="169" t="s">
        <v>446</v>
      </c>
      <c r="C28" s="173" t="s">
        <v>463</v>
      </c>
      <c r="D28" s="169" t="s">
        <v>464</v>
      </c>
      <c r="E28" s="169" t="s">
        <v>403</v>
      </c>
      <c r="F28" s="170">
        <v>8</v>
      </c>
      <c r="G28" s="171"/>
      <c r="H28" s="171"/>
      <c r="I28" s="171">
        <f t="shared" si="0"/>
        <v>0</v>
      </c>
      <c r="J28" s="169">
        <f t="shared" si="1"/>
        <v>52.64</v>
      </c>
      <c r="K28" s="1">
        <f t="shared" si="2"/>
        <v>0</v>
      </c>
      <c r="L28" s="1">
        <f t="shared" si="3"/>
        <v>0</v>
      </c>
      <c r="M28" s="1"/>
      <c r="N28" s="1">
        <v>6.58</v>
      </c>
      <c r="O28" s="1"/>
      <c r="P28" s="161"/>
      <c r="Q28" s="174"/>
      <c r="R28" s="174"/>
      <c r="S28" s="150"/>
      <c r="V28" s="175"/>
      <c r="Z28">
        <v>0</v>
      </c>
    </row>
    <row r="29" spans="1:26" ht="24.95" customHeight="1" x14ac:dyDescent="0.25">
      <c r="A29" s="172"/>
      <c r="B29" s="169" t="s">
        <v>465</v>
      </c>
      <c r="C29" s="173" t="s">
        <v>466</v>
      </c>
      <c r="D29" s="169" t="s">
        <v>467</v>
      </c>
      <c r="E29" s="169" t="s">
        <v>131</v>
      </c>
      <c r="F29" s="170">
        <v>195</v>
      </c>
      <c r="G29" s="171"/>
      <c r="H29" s="171"/>
      <c r="I29" s="171">
        <f t="shared" si="0"/>
        <v>0</v>
      </c>
      <c r="J29" s="169">
        <f t="shared" si="1"/>
        <v>163.80000000000001</v>
      </c>
      <c r="K29" s="1">
        <f t="shared" si="2"/>
        <v>0</v>
      </c>
      <c r="L29" s="1">
        <f t="shared" si="3"/>
        <v>0</v>
      </c>
      <c r="M29" s="1"/>
      <c r="N29" s="1">
        <v>0.84</v>
      </c>
      <c r="O29" s="1"/>
      <c r="P29" s="161"/>
      <c r="Q29" s="174"/>
      <c r="R29" s="174"/>
      <c r="S29" s="150"/>
      <c r="V29" s="175"/>
      <c r="Z29">
        <v>0</v>
      </c>
    </row>
    <row r="30" spans="1:26" ht="24.95" customHeight="1" x14ac:dyDescent="0.25">
      <c r="A30" s="172"/>
      <c r="B30" s="169" t="s">
        <v>465</v>
      </c>
      <c r="C30" s="173" t="s">
        <v>468</v>
      </c>
      <c r="D30" s="169" t="s">
        <v>469</v>
      </c>
      <c r="E30" s="169" t="s">
        <v>131</v>
      </c>
      <c r="F30" s="170">
        <v>140</v>
      </c>
      <c r="G30" s="171"/>
      <c r="H30" s="171"/>
      <c r="I30" s="171">
        <f t="shared" si="0"/>
        <v>0</v>
      </c>
      <c r="J30" s="169">
        <f t="shared" si="1"/>
        <v>57.4</v>
      </c>
      <c r="K30" s="1">
        <f t="shared" si="2"/>
        <v>0</v>
      </c>
      <c r="L30" s="1">
        <f t="shared" si="3"/>
        <v>0</v>
      </c>
      <c r="M30" s="1"/>
      <c r="N30" s="1">
        <v>0.41</v>
      </c>
      <c r="O30" s="1"/>
      <c r="P30" s="161"/>
      <c r="Q30" s="174"/>
      <c r="R30" s="174"/>
      <c r="S30" s="150"/>
      <c r="V30" s="175"/>
      <c r="Z30">
        <v>0</v>
      </c>
    </row>
    <row r="31" spans="1:26" ht="24.95" customHeight="1" x14ac:dyDescent="0.25">
      <c r="A31" s="172"/>
      <c r="B31" s="169" t="s">
        <v>465</v>
      </c>
      <c r="C31" s="173" t="s">
        <v>470</v>
      </c>
      <c r="D31" s="169" t="s">
        <v>471</v>
      </c>
      <c r="E31" s="169" t="s">
        <v>131</v>
      </c>
      <c r="F31" s="170">
        <v>170</v>
      </c>
      <c r="G31" s="171"/>
      <c r="H31" s="171"/>
      <c r="I31" s="171">
        <f t="shared" si="0"/>
        <v>0</v>
      </c>
      <c r="J31" s="169">
        <f t="shared" si="1"/>
        <v>83.3</v>
      </c>
      <c r="K31" s="1">
        <f t="shared" si="2"/>
        <v>0</v>
      </c>
      <c r="L31" s="1">
        <f t="shared" si="3"/>
        <v>0</v>
      </c>
      <c r="M31" s="1"/>
      <c r="N31" s="1">
        <v>0.49</v>
      </c>
      <c r="O31" s="1"/>
      <c r="P31" s="161"/>
      <c r="Q31" s="174"/>
      <c r="R31" s="174"/>
      <c r="S31" s="150"/>
      <c r="V31" s="175"/>
      <c r="Z31">
        <v>0</v>
      </c>
    </row>
    <row r="32" spans="1:26" ht="24.95" customHeight="1" x14ac:dyDescent="0.25">
      <c r="A32" s="172"/>
      <c r="B32" s="169" t="s">
        <v>465</v>
      </c>
      <c r="C32" s="173" t="s">
        <v>472</v>
      </c>
      <c r="D32" s="169" t="s">
        <v>473</v>
      </c>
      <c r="E32" s="169" t="s">
        <v>403</v>
      </c>
      <c r="F32" s="170">
        <v>12</v>
      </c>
      <c r="G32" s="171"/>
      <c r="H32" s="171"/>
      <c r="I32" s="171">
        <f t="shared" si="0"/>
        <v>0</v>
      </c>
      <c r="J32" s="169">
        <f t="shared" si="1"/>
        <v>6.72</v>
      </c>
      <c r="K32" s="1">
        <f t="shared" si="2"/>
        <v>0</v>
      </c>
      <c r="L32" s="1">
        <f t="shared" si="3"/>
        <v>0</v>
      </c>
      <c r="M32" s="1"/>
      <c r="N32" s="1">
        <v>0.56000000000000005</v>
      </c>
      <c r="O32" s="1"/>
      <c r="P32" s="161"/>
      <c r="Q32" s="174"/>
      <c r="R32" s="174"/>
      <c r="S32" s="150"/>
      <c r="V32" s="175"/>
      <c r="Z32">
        <v>0</v>
      </c>
    </row>
    <row r="33" spans="1:26" ht="24.95" customHeight="1" x14ac:dyDescent="0.25">
      <c r="A33" s="172"/>
      <c r="B33" s="169" t="s">
        <v>465</v>
      </c>
      <c r="C33" s="173" t="s">
        <v>474</v>
      </c>
      <c r="D33" s="169" t="s">
        <v>475</v>
      </c>
      <c r="E33" s="169" t="s">
        <v>403</v>
      </c>
      <c r="F33" s="170">
        <v>4</v>
      </c>
      <c r="G33" s="171"/>
      <c r="H33" s="171"/>
      <c r="I33" s="171">
        <f t="shared" si="0"/>
        <v>0</v>
      </c>
      <c r="J33" s="169">
        <f t="shared" si="1"/>
        <v>2.76</v>
      </c>
      <c r="K33" s="1">
        <f t="shared" si="2"/>
        <v>0</v>
      </c>
      <c r="L33" s="1">
        <f t="shared" si="3"/>
        <v>0</v>
      </c>
      <c r="M33" s="1"/>
      <c r="N33" s="1">
        <v>0.69</v>
      </c>
      <c r="O33" s="1"/>
      <c r="P33" s="161"/>
      <c r="Q33" s="174"/>
      <c r="R33" s="174"/>
      <c r="S33" s="150"/>
      <c r="V33" s="175"/>
      <c r="Z33">
        <v>0</v>
      </c>
    </row>
    <row r="34" spans="1:26" ht="24.95" customHeight="1" x14ac:dyDescent="0.25">
      <c r="A34" s="172"/>
      <c r="B34" s="169" t="s">
        <v>465</v>
      </c>
      <c r="C34" s="173" t="s">
        <v>476</v>
      </c>
      <c r="D34" s="169" t="s">
        <v>477</v>
      </c>
      <c r="E34" s="169" t="s">
        <v>403</v>
      </c>
      <c r="F34" s="170">
        <v>6</v>
      </c>
      <c r="G34" s="171"/>
      <c r="H34" s="171"/>
      <c r="I34" s="171">
        <f t="shared" si="0"/>
        <v>0</v>
      </c>
      <c r="J34" s="169">
        <f t="shared" si="1"/>
        <v>2.82</v>
      </c>
      <c r="K34" s="1">
        <f t="shared" si="2"/>
        <v>0</v>
      </c>
      <c r="L34" s="1">
        <f t="shared" si="3"/>
        <v>0</v>
      </c>
      <c r="M34" s="1"/>
      <c r="N34" s="1">
        <v>0.47</v>
      </c>
      <c r="O34" s="1"/>
      <c r="P34" s="161"/>
      <c r="Q34" s="174"/>
      <c r="R34" s="174"/>
      <c r="S34" s="150"/>
      <c r="V34" s="175"/>
      <c r="Z34">
        <v>0</v>
      </c>
    </row>
    <row r="35" spans="1:26" ht="24.95" customHeight="1" x14ac:dyDescent="0.25">
      <c r="A35" s="172"/>
      <c r="B35" s="169" t="s">
        <v>465</v>
      </c>
      <c r="C35" s="173" t="s">
        <v>478</v>
      </c>
      <c r="D35" s="169" t="s">
        <v>479</v>
      </c>
      <c r="E35" s="169" t="s">
        <v>180</v>
      </c>
      <c r="F35" s="170">
        <v>6.2</v>
      </c>
      <c r="G35" s="171"/>
      <c r="H35" s="171"/>
      <c r="I35" s="171">
        <f t="shared" si="0"/>
        <v>0</v>
      </c>
      <c r="J35" s="169">
        <f t="shared" si="1"/>
        <v>5.7</v>
      </c>
      <c r="K35" s="1">
        <f t="shared" si="2"/>
        <v>0</v>
      </c>
      <c r="L35" s="1">
        <f t="shared" si="3"/>
        <v>0</v>
      </c>
      <c r="M35" s="1"/>
      <c r="N35" s="1">
        <v>0.92</v>
      </c>
      <c r="O35" s="1"/>
      <c r="P35" s="161"/>
      <c r="Q35" s="174"/>
      <c r="R35" s="174"/>
      <c r="S35" s="150"/>
      <c r="V35" s="175"/>
      <c r="Z35">
        <v>0</v>
      </c>
    </row>
    <row r="36" spans="1:26" ht="24.95" customHeight="1" x14ac:dyDescent="0.25">
      <c r="A36" s="172"/>
      <c r="B36" s="169" t="s">
        <v>465</v>
      </c>
      <c r="C36" s="173" t="s">
        <v>480</v>
      </c>
      <c r="D36" s="169" t="s">
        <v>481</v>
      </c>
      <c r="E36" s="169" t="s">
        <v>180</v>
      </c>
      <c r="F36" s="170">
        <v>47.1</v>
      </c>
      <c r="G36" s="171"/>
      <c r="H36" s="171"/>
      <c r="I36" s="171">
        <f t="shared" si="0"/>
        <v>0</v>
      </c>
      <c r="J36" s="169">
        <f t="shared" si="1"/>
        <v>43.33</v>
      </c>
      <c r="K36" s="1">
        <f t="shared" si="2"/>
        <v>0</v>
      </c>
      <c r="L36" s="1">
        <f t="shared" si="3"/>
        <v>0</v>
      </c>
      <c r="M36" s="1"/>
      <c r="N36" s="1">
        <v>0.92</v>
      </c>
      <c r="O36" s="1"/>
      <c r="P36" s="161"/>
      <c r="Q36" s="174"/>
      <c r="R36" s="174"/>
      <c r="S36" s="150"/>
      <c r="V36" s="175"/>
      <c r="Z36">
        <v>0</v>
      </c>
    </row>
    <row r="37" spans="1:26" ht="24.95" customHeight="1" x14ac:dyDescent="0.25">
      <c r="A37" s="172"/>
      <c r="B37" s="169" t="s">
        <v>465</v>
      </c>
      <c r="C37" s="173" t="s">
        <v>482</v>
      </c>
      <c r="D37" s="169" t="s">
        <v>483</v>
      </c>
      <c r="E37" s="169" t="s">
        <v>403</v>
      </c>
      <c r="F37" s="170">
        <v>6</v>
      </c>
      <c r="G37" s="171"/>
      <c r="H37" s="171"/>
      <c r="I37" s="171">
        <f t="shared" si="0"/>
        <v>0</v>
      </c>
      <c r="J37" s="169">
        <f t="shared" si="1"/>
        <v>26.22</v>
      </c>
      <c r="K37" s="1">
        <f t="shared" si="2"/>
        <v>0</v>
      </c>
      <c r="L37" s="1">
        <f t="shared" si="3"/>
        <v>0</v>
      </c>
      <c r="M37" s="1"/>
      <c r="N37" s="1">
        <v>4.37</v>
      </c>
      <c r="O37" s="1"/>
      <c r="P37" s="161"/>
      <c r="Q37" s="174"/>
      <c r="R37" s="174"/>
      <c r="S37" s="150"/>
      <c r="V37" s="175"/>
      <c r="Z37">
        <v>0</v>
      </c>
    </row>
    <row r="38" spans="1:26" ht="24.95" customHeight="1" x14ac:dyDescent="0.25">
      <c r="A38" s="172"/>
      <c r="B38" s="169" t="s">
        <v>465</v>
      </c>
      <c r="C38" s="173" t="s">
        <v>484</v>
      </c>
      <c r="D38" s="169" t="s">
        <v>485</v>
      </c>
      <c r="E38" s="169" t="s">
        <v>131</v>
      </c>
      <c r="F38" s="170">
        <v>17</v>
      </c>
      <c r="G38" s="171"/>
      <c r="H38" s="171"/>
      <c r="I38" s="171">
        <f t="shared" si="0"/>
        <v>0</v>
      </c>
      <c r="J38" s="169">
        <f t="shared" si="1"/>
        <v>6.46</v>
      </c>
      <c r="K38" s="1">
        <f t="shared" si="2"/>
        <v>0</v>
      </c>
      <c r="L38" s="1">
        <f t="shared" si="3"/>
        <v>0</v>
      </c>
      <c r="M38" s="1"/>
      <c r="N38" s="1">
        <v>0.38</v>
      </c>
      <c r="O38" s="1"/>
      <c r="P38" s="161"/>
      <c r="Q38" s="174"/>
      <c r="R38" s="174"/>
      <c r="S38" s="150"/>
      <c r="V38" s="175"/>
      <c r="Z38">
        <v>0</v>
      </c>
    </row>
    <row r="39" spans="1:26" ht="24.95" customHeight="1" x14ac:dyDescent="0.25">
      <c r="A39" s="172"/>
      <c r="B39" s="169" t="s">
        <v>465</v>
      </c>
      <c r="C39" s="173" t="s">
        <v>486</v>
      </c>
      <c r="D39" s="169" t="s">
        <v>487</v>
      </c>
      <c r="E39" s="169" t="s">
        <v>131</v>
      </c>
      <c r="F39" s="170">
        <v>155</v>
      </c>
      <c r="G39" s="171"/>
      <c r="H39" s="171"/>
      <c r="I39" s="171">
        <f t="shared" si="0"/>
        <v>0</v>
      </c>
      <c r="J39" s="169">
        <f t="shared" si="1"/>
        <v>96.1</v>
      </c>
      <c r="K39" s="1">
        <f t="shared" si="2"/>
        <v>0</v>
      </c>
      <c r="L39" s="1">
        <f t="shared" si="3"/>
        <v>0</v>
      </c>
      <c r="M39" s="1"/>
      <c r="N39" s="1">
        <v>0.62</v>
      </c>
      <c r="O39" s="1"/>
      <c r="P39" s="161"/>
      <c r="Q39" s="174"/>
      <c r="R39" s="174"/>
      <c r="S39" s="150"/>
      <c r="V39" s="175"/>
      <c r="Z39">
        <v>0</v>
      </c>
    </row>
    <row r="40" spans="1:26" ht="24.95" customHeight="1" x14ac:dyDescent="0.25">
      <c r="A40" s="172"/>
      <c r="B40" s="169" t="s">
        <v>465</v>
      </c>
      <c r="C40" s="173" t="s">
        <v>488</v>
      </c>
      <c r="D40" s="169" t="s">
        <v>489</v>
      </c>
      <c r="E40" s="169" t="s">
        <v>131</v>
      </c>
      <c r="F40" s="170">
        <v>60</v>
      </c>
      <c r="G40" s="171"/>
      <c r="H40" s="171"/>
      <c r="I40" s="171">
        <f t="shared" si="0"/>
        <v>0</v>
      </c>
      <c r="J40" s="169">
        <f t="shared" si="1"/>
        <v>22.8</v>
      </c>
      <c r="K40" s="1">
        <f t="shared" si="2"/>
        <v>0</v>
      </c>
      <c r="L40" s="1">
        <f t="shared" si="3"/>
        <v>0</v>
      </c>
      <c r="M40" s="1"/>
      <c r="N40" s="1">
        <v>0.38</v>
      </c>
      <c r="O40" s="1"/>
      <c r="P40" s="161"/>
      <c r="Q40" s="174"/>
      <c r="R40" s="174"/>
      <c r="S40" s="150"/>
      <c r="V40" s="175"/>
      <c r="Z40">
        <v>0</v>
      </c>
    </row>
    <row r="41" spans="1:26" ht="35.1" customHeight="1" x14ac:dyDescent="0.25">
      <c r="A41" s="172"/>
      <c r="B41" s="169" t="s">
        <v>465</v>
      </c>
      <c r="C41" s="173" t="s">
        <v>490</v>
      </c>
      <c r="D41" s="169" t="s">
        <v>491</v>
      </c>
      <c r="E41" s="169" t="s">
        <v>403</v>
      </c>
      <c r="F41" s="170">
        <v>14</v>
      </c>
      <c r="G41" s="171"/>
      <c r="H41" s="171"/>
      <c r="I41" s="171">
        <f t="shared" si="0"/>
        <v>0</v>
      </c>
      <c r="J41" s="169">
        <f t="shared" si="1"/>
        <v>392</v>
      </c>
      <c r="K41" s="1">
        <f t="shared" si="2"/>
        <v>0</v>
      </c>
      <c r="L41" s="1">
        <f t="shared" si="3"/>
        <v>0</v>
      </c>
      <c r="M41" s="1"/>
      <c r="N41" s="1">
        <v>28</v>
      </c>
      <c r="O41" s="1"/>
      <c r="P41" s="161"/>
      <c r="Q41" s="174"/>
      <c r="R41" s="174"/>
      <c r="S41" s="150"/>
      <c r="V41" s="175"/>
      <c r="Z41">
        <v>0</v>
      </c>
    </row>
    <row r="42" spans="1:26" ht="35.1" customHeight="1" x14ac:dyDescent="0.25">
      <c r="A42" s="172"/>
      <c r="B42" s="169" t="s">
        <v>465</v>
      </c>
      <c r="C42" s="173" t="s">
        <v>492</v>
      </c>
      <c r="D42" s="169" t="s">
        <v>491</v>
      </c>
      <c r="E42" s="169" t="s">
        <v>403</v>
      </c>
      <c r="F42" s="170">
        <v>2</v>
      </c>
      <c r="G42" s="171"/>
      <c r="H42" s="171"/>
      <c r="I42" s="171">
        <f t="shared" si="0"/>
        <v>0</v>
      </c>
      <c r="J42" s="169">
        <f t="shared" si="1"/>
        <v>58.52</v>
      </c>
      <c r="K42" s="1">
        <f t="shared" si="2"/>
        <v>0</v>
      </c>
      <c r="L42" s="1">
        <f t="shared" si="3"/>
        <v>0</v>
      </c>
      <c r="M42" s="1"/>
      <c r="N42" s="1">
        <v>29.26</v>
      </c>
      <c r="O42" s="1"/>
      <c r="P42" s="161"/>
      <c r="Q42" s="174"/>
      <c r="R42" s="174"/>
      <c r="S42" s="150"/>
      <c r="V42" s="175"/>
      <c r="Z42">
        <v>0</v>
      </c>
    </row>
    <row r="43" spans="1:26" ht="24.95" customHeight="1" x14ac:dyDescent="0.25">
      <c r="A43" s="172"/>
      <c r="B43" s="169" t="s">
        <v>465</v>
      </c>
      <c r="C43" s="173" t="s">
        <v>493</v>
      </c>
      <c r="D43" s="169" t="s">
        <v>494</v>
      </c>
      <c r="E43" s="169" t="s">
        <v>403</v>
      </c>
      <c r="F43" s="170">
        <v>4</v>
      </c>
      <c r="G43" s="171"/>
      <c r="H43" s="171"/>
      <c r="I43" s="171">
        <f t="shared" si="0"/>
        <v>0</v>
      </c>
      <c r="J43" s="169">
        <f t="shared" si="1"/>
        <v>272</v>
      </c>
      <c r="K43" s="1">
        <f t="shared" si="2"/>
        <v>0</v>
      </c>
      <c r="L43" s="1">
        <f t="shared" si="3"/>
        <v>0</v>
      </c>
      <c r="M43" s="1"/>
      <c r="N43" s="1">
        <v>68</v>
      </c>
      <c r="O43" s="1"/>
      <c r="P43" s="161"/>
      <c r="Q43" s="174"/>
      <c r="R43" s="174"/>
      <c r="S43" s="150"/>
      <c r="V43" s="175"/>
      <c r="Z43">
        <v>0</v>
      </c>
    </row>
    <row r="44" spans="1:26" ht="24.95" customHeight="1" x14ac:dyDescent="0.25">
      <c r="A44" s="172"/>
      <c r="B44" s="169" t="s">
        <v>465</v>
      </c>
      <c r="C44" s="173" t="s">
        <v>495</v>
      </c>
      <c r="D44" s="169" t="s">
        <v>494</v>
      </c>
      <c r="E44" s="169" t="s">
        <v>403</v>
      </c>
      <c r="F44" s="170">
        <v>2</v>
      </c>
      <c r="G44" s="171"/>
      <c r="H44" s="171"/>
      <c r="I44" s="171">
        <f t="shared" si="0"/>
        <v>0</v>
      </c>
      <c r="J44" s="169">
        <f t="shared" si="1"/>
        <v>64</v>
      </c>
      <c r="K44" s="1">
        <f t="shared" si="2"/>
        <v>0</v>
      </c>
      <c r="L44" s="1">
        <f t="shared" si="3"/>
        <v>0</v>
      </c>
      <c r="M44" s="1"/>
      <c r="N44" s="1">
        <v>32</v>
      </c>
      <c r="O44" s="1"/>
      <c r="P44" s="161"/>
      <c r="Q44" s="174"/>
      <c r="R44" s="174"/>
      <c r="S44" s="150"/>
      <c r="V44" s="175"/>
      <c r="Z44">
        <v>0</v>
      </c>
    </row>
    <row r="45" spans="1:26" ht="24.95" customHeight="1" x14ac:dyDescent="0.25">
      <c r="A45" s="172"/>
      <c r="B45" s="169" t="s">
        <v>383</v>
      </c>
      <c r="C45" s="173" t="s">
        <v>496</v>
      </c>
      <c r="D45" s="169" t="s">
        <v>497</v>
      </c>
      <c r="E45" s="169" t="s">
        <v>403</v>
      </c>
      <c r="F45" s="170">
        <v>18</v>
      </c>
      <c r="G45" s="171"/>
      <c r="H45" s="171"/>
      <c r="I45" s="171">
        <f t="shared" si="0"/>
        <v>0</v>
      </c>
      <c r="J45" s="169">
        <f t="shared" si="1"/>
        <v>107.64</v>
      </c>
      <c r="K45" s="1">
        <f t="shared" si="2"/>
        <v>0</v>
      </c>
      <c r="L45" s="1"/>
      <c r="M45" s="1">
        <f t="shared" ref="M45:M50" si="4">ROUND(F45*(G45),2)</f>
        <v>0</v>
      </c>
      <c r="N45" s="1">
        <v>5.98</v>
      </c>
      <c r="O45" s="1"/>
      <c r="P45" s="161"/>
      <c r="Q45" s="174"/>
      <c r="R45" s="174"/>
      <c r="S45" s="150"/>
      <c r="V45" s="175"/>
      <c r="Z45">
        <v>0</v>
      </c>
    </row>
    <row r="46" spans="1:26" ht="24.95" customHeight="1" x14ac:dyDescent="0.25">
      <c r="A46" s="172"/>
      <c r="B46" s="169" t="s">
        <v>383</v>
      </c>
      <c r="C46" s="173" t="s">
        <v>498</v>
      </c>
      <c r="D46" s="169" t="s">
        <v>499</v>
      </c>
      <c r="E46" s="169" t="s">
        <v>403</v>
      </c>
      <c r="F46" s="170">
        <v>1</v>
      </c>
      <c r="G46" s="171"/>
      <c r="H46" s="171"/>
      <c r="I46" s="171">
        <f t="shared" si="0"/>
        <v>0</v>
      </c>
      <c r="J46" s="169">
        <f t="shared" si="1"/>
        <v>80</v>
      </c>
      <c r="K46" s="1">
        <f t="shared" si="2"/>
        <v>0</v>
      </c>
      <c r="L46" s="1"/>
      <c r="M46" s="1">
        <f t="shared" si="4"/>
        <v>0</v>
      </c>
      <c r="N46" s="1">
        <v>80</v>
      </c>
      <c r="O46" s="1"/>
      <c r="P46" s="161"/>
      <c r="Q46" s="174"/>
      <c r="R46" s="174"/>
      <c r="S46" s="150"/>
      <c r="V46" s="175"/>
      <c r="Z46">
        <v>0</v>
      </c>
    </row>
    <row r="47" spans="1:26" ht="24.95" customHeight="1" x14ac:dyDescent="0.25">
      <c r="A47" s="172"/>
      <c r="B47" s="169" t="s">
        <v>500</v>
      </c>
      <c r="C47" s="173" t="s">
        <v>501</v>
      </c>
      <c r="D47" s="169" t="s">
        <v>502</v>
      </c>
      <c r="E47" s="169" t="s">
        <v>403</v>
      </c>
      <c r="F47" s="170">
        <v>50</v>
      </c>
      <c r="G47" s="171"/>
      <c r="H47" s="171"/>
      <c r="I47" s="171">
        <f t="shared" si="0"/>
        <v>0</v>
      </c>
      <c r="J47" s="169">
        <f t="shared" si="1"/>
        <v>7.5</v>
      </c>
      <c r="K47" s="1">
        <f t="shared" si="2"/>
        <v>0</v>
      </c>
      <c r="L47" s="1"/>
      <c r="M47" s="1">
        <f t="shared" si="4"/>
        <v>0</v>
      </c>
      <c r="N47" s="1">
        <v>0.15</v>
      </c>
      <c r="O47" s="1"/>
      <c r="P47" s="168">
        <v>1.0000000000000001E-5</v>
      </c>
      <c r="Q47" s="174"/>
      <c r="R47" s="174">
        <v>1.0000000000000001E-5</v>
      </c>
      <c r="S47" s="150">
        <f>ROUND(F47*(R47),3)</f>
        <v>1E-3</v>
      </c>
      <c r="V47" s="175"/>
      <c r="Z47">
        <v>0</v>
      </c>
    </row>
    <row r="48" spans="1:26" ht="24.95" customHeight="1" x14ac:dyDescent="0.25">
      <c r="A48" s="172"/>
      <c r="B48" s="169" t="s">
        <v>500</v>
      </c>
      <c r="C48" s="173" t="s">
        <v>503</v>
      </c>
      <c r="D48" s="169" t="s">
        <v>504</v>
      </c>
      <c r="E48" s="169" t="s">
        <v>403</v>
      </c>
      <c r="F48" s="170">
        <v>50</v>
      </c>
      <c r="G48" s="171"/>
      <c r="H48" s="171"/>
      <c r="I48" s="171">
        <f t="shared" si="0"/>
        <v>0</v>
      </c>
      <c r="J48" s="169">
        <f t="shared" si="1"/>
        <v>10</v>
      </c>
      <c r="K48" s="1">
        <f t="shared" si="2"/>
        <v>0</v>
      </c>
      <c r="L48" s="1"/>
      <c r="M48" s="1">
        <f t="shared" si="4"/>
        <v>0</v>
      </c>
      <c r="N48" s="1">
        <v>0.2</v>
      </c>
      <c r="O48" s="1"/>
      <c r="P48" s="168">
        <v>1.0000000000000001E-5</v>
      </c>
      <c r="Q48" s="174"/>
      <c r="R48" s="174">
        <v>1.0000000000000001E-5</v>
      </c>
      <c r="S48" s="150">
        <f>ROUND(F48*(R48),3)</f>
        <v>1E-3</v>
      </c>
      <c r="V48" s="175"/>
      <c r="Z48">
        <v>0</v>
      </c>
    </row>
    <row r="49" spans="1:26" ht="24.95" customHeight="1" x14ac:dyDescent="0.25">
      <c r="A49" s="172"/>
      <c r="B49" s="169" t="s">
        <v>500</v>
      </c>
      <c r="C49" s="173" t="s">
        <v>505</v>
      </c>
      <c r="D49" s="169" t="s">
        <v>506</v>
      </c>
      <c r="E49" s="169" t="s">
        <v>403</v>
      </c>
      <c r="F49" s="170">
        <v>8</v>
      </c>
      <c r="G49" s="171"/>
      <c r="H49" s="171"/>
      <c r="I49" s="171">
        <f t="shared" si="0"/>
        <v>0</v>
      </c>
      <c r="J49" s="169">
        <f t="shared" si="1"/>
        <v>18.559999999999999</v>
      </c>
      <c r="K49" s="1">
        <f t="shared" si="2"/>
        <v>0</v>
      </c>
      <c r="L49" s="1"/>
      <c r="M49" s="1">
        <f t="shared" si="4"/>
        <v>0</v>
      </c>
      <c r="N49" s="1">
        <v>2.3199999999999998</v>
      </c>
      <c r="O49" s="1"/>
      <c r="P49" s="168">
        <v>1.6000000000000001E-4</v>
      </c>
      <c r="Q49" s="174"/>
      <c r="R49" s="174">
        <v>1.6000000000000001E-4</v>
      </c>
      <c r="S49" s="150">
        <f>ROUND(F49*(R49),3)</f>
        <v>1E-3</v>
      </c>
      <c r="V49" s="175"/>
      <c r="Z49">
        <v>0</v>
      </c>
    </row>
    <row r="50" spans="1:26" ht="24.95" customHeight="1" x14ac:dyDescent="0.25">
      <c r="A50" s="172"/>
      <c r="B50" s="169" t="s">
        <v>291</v>
      </c>
      <c r="C50" s="173" t="s">
        <v>507</v>
      </c>
      <c r="D50" s="169" t="s">
        <v>508</v>
      </c>
      <c r="E50" s="169" t="s">
        <v>403</v>
      </c>
      <c r="F50" s="170">
        <v>5</v>
      </c>
      <c r="G50" s="171"/>
      <c r="H50" s="171"/>
      <c r="I50" s="171">
        <f t="shared" si="0"/>
        <v>0</v>
      </c>
      <c r="J50" s="169">
        <f t="shared" si="1"/>
        <v>0.1</v>
      </c>
      <c r="K50" s="1">
        <f t="shared" si="2"/>
        <v>0</v>
      </c>
      <c r="L50" s="1"/>
      <c r="M50" s="1">
        <f t="shared" si="4"/>
        <v>0</v>
      </c>
      <c r="N50" s="1">
        <v>0.02</v>
      </c>
      <c r="O50" s="1"/>
      <c r="P50" s="168">
        <v>1.0000000000000001E-5</v>
      </c>
      <c r="Q50" s="174"/>
      <c r="R50" s="174">
        <v>1.0000000000000001E-5</v>
      </c>
      <c r="S50" s="150">
        <f>ROUND(F50*(R50),3)</f>
        <v>0</v>
      </c>
      <c r="V50" s="175"/>
      <c r="Z50">
        <v>0</v>
      </c>
    </row>
    <row r="51" spans="1:26" x14ac:dyDescent="0.25">
      <c r="A51" s="150"/>
      <c r="B51" s="150"/>
      <c r="C51" s="150"/>
      <c r="D51" s="150" t="s">
        <v>425</v>
      </c>
      <c r="E51" s="150"/>
      <c r="F51" s="168"/>
      <c r="G51" s="153"/>
      <c r="H51" s="153">
        <f>ROUND((SUM(M10:M50))/1,2)</f>
        <v>0</v>
      </c>
      <c r="I51" s="153">
        <f>ROUND((SUM(I10:I50))/1,2)</f>
        <v>0</v>
      </c>
      <c r="J51" s="150"/>
      <c r="K51" s="150"/>
      <c r="L51" s="150">
        <f>ROUND((SUM(L10:L50))/1,2)</f>
        <v>0</v>
      </c>
      <c r="M51" s="150">
        <f>ROUND((SUM(M10:M50))/1,2)</f>
        <v>0</v>
      </c>
      <c r="N51" s="150"/>
      <c r="O51" s="150"/>
      <c r="P51" s="176">
        <f>ROUND((SUM(P10:P50))/1,2)</f>
        <v>0</v>
      </c>
      <c r="Q51" s="147"/>
      <c r="R51" s="147"/>
      <c r="S51" s="176">
        <f>ROUND((SUM(S10:S50))/1,2)</f>
        <v>0</v>
      </c>
      <c r="T51" s="147"/>
      <c r="U51" s="147"/>
      <c r="V51" s="147"/>
      <c r="W51" s="147"/>
      <c r="X51" s="147"/>
      <c r="Y51" s="147"/>
      <c r="Z51" s="147"/>
    </row>
    <row r="52" spans="1:26" x14ac:dyDescent="0.25">
      <c r="A52" s="1"/>
      <c r="B52" s="1"/>
      <c r="C52" s="1"/>
      <c r="D52" s="1"/>
      <c r="E52" s="1"/>
      <c r="F52" s="161"/>
      <c r="G52" s="143"/>
      <c r="H52" s="143"/>
      <c r="I52" s="143"/>
      <c r="J52" s="1"/>
      <c r="K52" s="1"/>
      <c r="L52" s="1"/>
      <c r="M52" s="1"/>
      <c r="N52" s="1"/>
      <c r="O52" s="1"/>
      <c r="P52" s="1"/>
      <c r="S52" s="1"/>
    </row>
    <row r="53" spans="1:26" x14ac:dyDescent="0.25">
      <c r="A53" s="150"/>
      <c r="B53" s="150"/>
      <c r="C53" s="150"/>
      <c r="D53" s="150" t="s">
        <v>426</v>
      </c>
      <c r="E53" s="150"/>
      <c r="F53" s="168"/>
      <c r="G53" s="151"/>
      <c r="H53" s="151"/>
      <c r="I53" s="151"/>
      <c r="J53" s="150"/>
      <c r="K53" s="150"/>
      <c r="L53" s="150"/>
      <c r="M53" s="150"/>
      <c r="N53" s="150"/>
      <c r="O53" s="150"/>
      <c r="P53" s="150"/>
      <c r="Q53" s="147"/>
      <c r="R53" s="147"/>
      <c r="S53" s="150"/>
      <c r="T53" s="147"/>
      <c r="U53" s="147"/>
      <c r="V53" s="147"/>
      <c r="W53" s="147"/>
      <c r="X53" s="147"/>
      <c r="Y53" s="147"/>
      <c r="Z53" s="147"/>
    </row>
    <row r="54" spans="1:26" ht="50.1" customHeight="1" x14ac:dyDescent="0.25">
      <c r="A54" s="172"/>
      <c r="B54" s="169" t="s">
        <v>509</v>
      </c>
      <c r="C54" s="173" t="s">
        <v>510</v>
      </c>
      <c r="D54" s="169" t="s">
        <v>511</v>
      </c>
      <c r="E54" s="169" t="s">
        <v>131</v>
      </c>
      <c r="F54" s="170">
        <v>85</v>
      </c>
      <c r="G54" s="171"/>
      <c r="H54" s="171"/>
      <c r="I54" s="171">
        <f t="shared" ref="I54:I60" si="5">ROUND(F54*(G54+H54),2)</f>
        <v>0</v>
      </c>
      <c r="J54" s="169">
        <f t="shared" ref="J54:J60" si="6">ROUND(F54*(N54),2)</f>
        <v>177.65</v>
      </c>
      <c r="K54" s="1">
        <f t="shared" ref="K54:K60" si="7">ROUND(F54*(O54),2)</f>
        <v>0</v>
      </c>
      <c r="L54" s="1">
        <f t="shared" ref="L54:L60" si="8">ROUND(F54*(G54),2)</f>
        <v>0</v>
      </c>
      <c r="M54" s="1"/>
      <c r="N54" s="1">
        <v>2.09</v>
      </c>
      <c r="O54" s="1"/>
      <c r="P54" s="161"/>
      <c r="Q54" s="174"/>
      <c r="R54" s="174"/>
      <c r="S54" s="150"/>
      <c r="V54" s="175"/>
      <c r="Z54">
        <v>0</v>
      </c>
    </row>
    <row r="55" spans="1:26" ht="50.1" customHeight="1" x14ac:dyDescent="0.25">
      <c r="A55" s="172"/>
      <c r="B55" s="169" t="s">
        <v>509</v>
      </c>
      <c r="C55" s="173" t="s">
        <v>512</v>
      </c>
      <c r="D55" s="169" t="s">
        <v>511</v>
      </c>
      <c r="E55" s="169" t="s">
        <v>131</v>
      </c>
      <c r="F55" s="170">
        <v>30</v>
      </c>
      <c r="G55" s="171"/>
      <c r="H55" s="171"/>
      <c r="I55" s="171">
        <f t="shared" si="5"/>
        <v>0</v>
      </c>
      <c r="J55" s="169">
        <f t="shared" si="6"/>
        <v>121.2</v>
      </c>
      <c r="K55" s="1">
        <f t="shared" si="7"/>
        <v>0</v>
      </c>
      <c r="L55" s="1">
        <f t="shared" si="8"/>
        <v>0</v>
      </c>
      <c r="M55" s="1"/>
      <c r="N55" s="1">
        <v>4.04</v>
      </c>
      <c r="O55" s="1"/>
      <c r="P55" s="161"/>
      <c r="Q55" s="174"/>
      <c r="R55" s="174"/>
      <c r="S55" s="150"/>
      <c r="V55" s="175"/>
      <c r="Z55">
        <v>0</v>
      </c>
    </row>
    <row r="56" spans="1:26" ht="24.95" customHeight="1" x14ac:dyDescent="0.25">
      <c r="A56" s="172"/>
      <c r="B56" s="169" t="s">
        <v>509</v>
      </c>
      <c r="C56" s="173" t="s">
        <v>513</v>
      </c>
      <c r="D56" s="169" t="s">
        <v>514</v>
      </c>
      <c r="E56" s="169" t="s">
        <v>131</v>
      </c>
      <c r="F56" s="170">
        <v>115</v>
      </c>
      <c r="G56" s="171"/>
      <c r="H56" s="171"/>
      <c r="I56" s="171">
        <f t="shared" si="5"/>
        <v>0</v>
      </c>
      <c r="J56" s="169">
        <f t="shared" si="6"/>
        <v>41.4</v>
      </c>
      <c r="K56" s="1">
        <f t="shared" si="7"/>
        <v>0</v>
      </c>
      <c r="L56" s="1">
        <f t="shared" si="8"/>
        <v>0</v>
      </c>
      <c r="M56" s="1"/>
      <c r="N56" s="1">
        <v>0.36</v>
      </c>
      <c r="O56" s="1"/>
      <c r="P56" s="161"/>
      <c r="Q56" s="174"/>
      <c r="R56" s="174"/>
      <c r="S56" s="150"/>
      <c r="V56" s="175"/>
      <c r="Z56">
        <v>0</v>
      </c>
    </row>
    <row r="57" spans="1:26" ht="50.1" customHeight="1" x14ac:dyDescent="0.25">
      <c r="A57" s="172"/>
      <c r="B57" s="169" t="s">
        <v>509</v>
      </c>
      <c r="C57" s="173" t="s">
        <v>515</v>
      </c>
      <c r="D57" s="169" t="s">
        <v>516</v>
      </c>
      <c r="E57" s="169" t="s">
        <v>131</v>
      </c>
      <c r="F57" s="170">
        <v>85</v>
      </c>
      <c r="G57" s="171"/>
      <c r="H57" s="171"/>
      <c r="I57" s="171">
        <f t="shared" si="5"/>
        <v>0</v>
      </c>
      <c r="J57" s="169">
        <f t="shared" si="6"/>
        <v>67.150000000000006</v>
      </c>
      <c r="K57" s="1">
        <f t="shared" si="7"/>
        <v>0</v>
      </c>
      <c r="L57" s="1">
        <f t="shared" si="8"/>
        <v>0</v>
      </c>
      <c r="M57" s="1"/>
      <c r="N57" s="1">
        <v>0.79</v>
      </c>
      <c r="O57" s="1"/>
      <c r="P57" s="161"/>
      <c r="Q57" s="174"/>
      <c r="R57" s="174"/>
      <c r="S57" s="150"/>
      <c r="V57" s="175"/>
      <c r="Z57">
        <v>0</v>
      </c>
    </row>
    <row r="58" spans="1:26" ht="50.1" customHeight="1" x14ac:dyDescent="0.25">
      <c r="A58" s="172"/>
      <c r="B58" s="169" t="s">
        <v>509</v>
      </c>
      <c r="C58" s="173" t="s">
        <v>517</v>
      </c>
      <c r="D58" s="169" t="s">
        <v>516</v>
      </c>
      <c r="E58" s="169" t="s">
        <v>131</v>
      </c>
      <c r="F58" s="170">
        <v>30</v>
      </c>
      <c r="G58" s="171"/>
      <c r="H58" s="171"/>
      <c r="I58" s="171">
        <f t="shared" si="5"/>
        <v>0</v>
      </c>
      <c r="J58" s="169">
        <f t="shared" si="6"/>
        <v>45.6</v>
      </c>
      <c r="K58" s="1">
        <f t="shared" si="7"/>
        <v>0</v>
      </c>
      <c r="L58" s="1">
        <f t="shared" si="8"/>
        <v>0</v>
      </c>
      <c r="M58" s="1"/>
      <c r="N58" s="1">
        <v>1.52</v>
      </c>
      <c r="O58" s="1"/>
      <c r="P58" s="161"/>
      <c r="Q58" s="174"/>
      <c r="R58" s="174"/>
      <c r="S58" s="150"/>
      <c r="V58" s="175"/>
      <c r="Z58">
        <v>0</v>
      </c>
    </row>
    <row r="59" spans="1:26" ht="50.1" customHeight="1" x14ac:dyDescent="0.25">
      <c r="A59" s="172"/>
      <c r="B59" s="169" t="s">
        <v>509</v>
      </c>
      <c r="C59" s="173" t="s">
        <v>518</v>
      </c>
      <c r="D59" s="169" t="s">
        <v>519</v>
      </c>
      <c r="E59" s="169" t="s">
        <v>110</v>
      </c>
      <c r="F59" s="170">
        <v>55</v>
      </c>
      <c r="G59" s="171"/>
      <c r="H59" s="171"/>
      <c r="I59" s="171">
        <f t="shared" si="5"/>
        <v>0</v>
      </c>
      <c r="J59" s="169">
        <f t="shared" si="6"/>
        <v>73.7</v>
      </c>
      <c r="K59" s="1">
        <f t="shared" si="7"/>
        <v>0</v>
      </c>
      <c r="L59" s="1">
        <f t="shared" si="8"/>
        <v>0</v>
      </c>
      <c r="M59" s="1"/>
      <c r="N59" s="1">
        <v>1.34</v>
      </c>
      <c r="O59" s="1"/>
      <c r="P59" s="161"/>
      <c r="Q59" s="174"/>
      <c r="R59" s="174"/>
      <c r="S59" s="150"/>
      <c r="V59" s="175"/>
      <c r="Z59">
        <v>0</v>
      </c>
    </row>
    <row r="60" spans="1:26" ht="24.95" customHeight="1" x14ac:dyDescent="0.25">
      <c r="A60" s="172"/>
      <c r="B60" s="169" t="s">
        <v>465</v>
      </c>
      <c r="C60" s="173" t="s">
        <v>520</v>
      </c>
      <c r="D60" s="169" t="s">
        <v>521</v>
      </c>
      <c r="E60" s="169" t="s">
        <v>131</v>
      </c>
      <c r="F60" s="170">
        <v>115</v>
      </c>
      <c r="G60" s="171"/>
      <c r="H60" s="171"/>
      <c r="I60" s="171">
        <f t="shared" si="5"/>
        <v>0</v>
      </c>
      <c r="J60" s="169">
        <f t="shared" si="6"/>
        <v>5.75</v>
      </c>
      <c r="K60" s="1">
        <f t="shared" si="7"/>
        <v>0</v>
      </c>
      <c r="L60" s="1">
        <f t="shared" si="8"/>
        <v>0</v>
      </c>
      <c r="M60" s="1"/>
      <c r="N60" s="1">
        <v>0.05</v>
      </c>
      <c r="O60" s="1"/>
      <c r="P60" s="161"/>
      <c r="Q60" s="174"/>
      <c r="R60" s="174"/>
      <c r="S60" s="150"/>
      <c r="V60" s="175"/>
      <c r="Z60">
        <v>0</v>
      </c>
    </row>
    <row r="61" spans="1:26" x14ac:dyDescent="0.25">
      <c r="A61" s="150"/>
      <c r="B61" s="150"/>
      <c r="C61" s="150"/>
      <c r="D61" s="150" t="s">
        <v>426</v>
      </c>
      <c r="E61" s="150"/>
      <c r="F61" s="168"/>
      <c r="G61" s="153"/>
      <c r="H61" s="153"/>
      <c r="I61" s="153">
        <f>ROUND((SUM(I53:I60))/1,2)</f>
        <v>0</v>
      </c>
      <c r="J61" s="150"/>
      <c r="K61" s="150"/>
      <c r="L61" s="150">
        <f>ROUND((SUM(L53:L60))/1,2)</f>
        <v>0</v>
      </c>
      <c r="M61" s="150">
        <f>ROUND((SUM(M53:M60))/1,2)</f>
        <v>0</v>
      </c>
      <c r="N61" s="150"/>
      <c r="O61" s="150"/>
      <c r="P61" s="176"/>
      <c r="S61" s="168">
        <f>ROUND((SUM(S53:S60))/1,2)</f>
        <v>0</v>
      </c>
      <c r="V61">
        <f>ROUND((SUM(V53:V60))/1,2)</f>
        <v>0</v>
      </c>
    </row>
    <row r="62" spans="1:26" x14ac:dyDescent="0.25">
      <c r="A62" s="1"/>
      <c r="B62" s="1"/>
      <c r="C62" s="1"/>
      <c r="D62" s="1"/>
      <c r="E62" s="1"/>
      <c r="F62" s="161"/>
      <c r="G62" s="143"/>
      <c r="H62" s="143"/>
      <c r="I62" s="143"/>
      <c r="J62" s="1"/>
      <c r="K62" s="1"/>
      <c r="L62" s="1"/>
      <c r="M62" s="1"/>
      <c r="N62" s="1"/>
      <c r="O62" s="1"/>
      <c r="P62" s="1"/>
      <c r="S62" s="1"/>
    </row>
    <row r="63" spans="1:26" x14ac:dyDescent="0.25">
      <c r="A63" s="150"/>
      <c r="B63" s="150"/>
      <c r="C63" s="150"/>
      <c r="D63" s="2" t="s">
        <v>77</v>
      </c>
      <c r="E63" s="150"/>
      <c r="F63" s="168"/>
      <c r="G63" s="153"/>
      <c r="H63" s="153">
        <f>ROUND((SUM(M9:M62))/2,2)</f>
        <v>0</v>
      </c>
      <c r="I63" s="153">
        <f>ROUND((SUM(I9:I62))/2,2)</f>
        <v>0</v>
      </c>
      <c r="J63" s="150"/>
      <c r="K63" s="150"/>
      <c r="L63" s="150">
        <f>ROUND((SUM(L9:L62))/2,2)</f>
        <v>0</v>
      </c>
      <c r="M63" s="150">
        <f>ROUND((SUM(M9:M62))/2,2)</f>
        <v>0</v>
      </c>
      <c r="N63" s="150"/>
      <c r="O63" s="150"/>
      <c r="P63" s="176"/>
      <c r="S63" s="176">
        <f>ROUND((SUM(S9:S62))/2,2)</f>
        <v>0</v>
      </c>
      <c r="V63">
        <f>ROUND((SUM(V9:V62))/2,2)</f>
        <v>0</v>
      </c>
    </row>
    <row r="64" spans="1:26" x14ac:dyDescent="0.25">
      <c r="A64" s="177"/>
      <c r="B64" s="177"/>
      <c r="C64" s="177"/>
      <c r="D64" s="177" t="s">
        <v>79</v>
      </c>
      <c r="E64" s="177"/>
      <c r="F64" s="178"/>
      <c r="G64" s="179"/>
      <c r="H64" s="179">
        <f>ROUND((SUM(M9:M63))/3,2)</f>
        <v>0</v>
      </c>
      <c r="I64" s="179">
        <f>ROUND((SUM(I9:I63))/3,2)</f>
        <v>0</v>
      </c>
      <c r="J64" s="177"/>
      <c r="K64" s="177">
        <f>ROUND((SUM(K9:K63))/3,2)</f>
        <v>0</v>
      </c>
      <c r="L64" s="177">
        <f>ROUND((SUM(L9:L63))/3,2)</f>
        <v>0</v>
      </c>
      <c r="M64" s="177">
        <f>ROUND((SUM(M9:M63))/3,2)</f>
        <v>0</v>
      </c>
      <c r="N64" s="177"/>
      <c r="O64" s="177"/>
      <c r="P64" s="178"/>
      <c r="Q64" s="180"/>
      <c r="R64" s="180"/>
      <c r="S64" s="178">
        <f>ROUND((SUM(S9:S63))/3,2)</f>
        <v>0</v>
      </c>
      <c r="T64" s="180"/>
      <c r="U64" s="180"/>
      <c r="V64" s="180">
        <f>ROUND((SUM(V9:V63))/3,2)</f>
        <v>0</v>
      </c>
      <c r="Z64">
        <f>(SUM(Z9:Z63))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Amfiteáter Dlhé Klčovo / SO 01 Hľadisko - Elektroinštalácia a ochrana pred bleskom</oddHeader>
    <oddFooter>&amp;RStrana &amp;P z &amp;N    &amp;L&amp;7Spracované systémom Systematic®pyramida.wsn,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16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6" t="s">
        <v>1</v>
      </c>
      <c r="C2" s="207"/>
      <c r="D2" s="207"/>
      <c r="E2" s="207"/>
      <c r="F2" s="207"/>
      <c r="G2" s="207"/>
      <c r="H2" s="207"/>
      <c r="I2" s="207"/>
      <c r="J2" s="208"/>
    </row>
    <row r="3" spans="1:23" ht="18" customHeight="1" x14ac:dyDescent="0.25">
      <c r="A3" s="11"/>
      <c r="B3" s="34" t="s">
        <v>522</v>
      </c>
      <c r="C3" s="35"/>
      <c r="D3" s="36"/>
      <c r="E3" s="36"/>
      <c r="F3" s="36"/>
      <c r="G3" s="16"/>
      <c r="H3" s="16"/>
      <c r="I3" s="37" t="s">
        <v>17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19</v>
      </c>
      <c r="J4" s="30"/>
    </row>
    <row r="5" spans="1:23" ht="18" customHeight="1" thickBot="1" x14ac:dyDescent="0.3">
      <c r="A5" s="11"/>
      <c r="B5" s="38" t="s">
        <v>20</v>
      </c>
      <c r="C5" s="19"/>
      <c r="D5" s="16"/>
      <c r="E5" s="16"/>
      <c r="F5" s="39" t="s">
        <v>21</v>
      </c>
      <c r="G5" s="16"/>
      <c r="H5" s="16"/>
      <c r="I5" s="37" t="s">
        <v>22</v>
      </c>
      <c r="J5" s="40" t="s">
        <v>23</v>
      </c>
    </row>
    <row r="6" spans="1:23" ht="20.100000000000001" customHeight="1" thickTop="1" x14ac:dyDescent="0.25">
      <c r="A6" s="11"/>
      <c r="B6" s="200" t="s">
        <v>24</v>
      </c>
      <c r="C6" s="201"/>
      <c r="D6" s="201"/>
      <c r="E6" s="201"/>
      <c r="F6" s="201"/>
      <c r="G6" s="201"/>
      <c r="H6" s="201"/>
      <c r="I6" s="201"/>
      <c r="J6" s="202"/>
    </row>
    <row r="7" spans="1:23" ht="18" customHeight="1" x14ac:dyDescent="0.25">
      <c r="A7" s="11"/>
      <c r="B7" s="49" t="s">
        <v>27</v>
      </c>
      <c r="C7" s="42"/>
      <c r="D7" s="17"/>
      <c r="E7" s="17"/>
      <c r="F7" s="17"/>
      <c r="G7" s="50" t="s">
        <v>28</v>
      </c>
      <c r="H7" s="17"/>
      <c r="I7" s="28"/>
      <c r="J7" s="43"/>
    </row>
    <row r="8" spans="1:23" ht="20.100000000000001" customHeight="1" x14ac:dyDescent="0.25">
      <c r="A8" s="11"/>
      <c r="B8" s="203" t="s">
        <v>25</v>
      </c>
      <c r="C8" s="204"/>
      <c r="D8" s="204"/>
      <c r="E8" s="204"/>
      <c r="F8" s="204"/>
      <c r="G8" s="204"/>
      <c r="H8" s="204"/>
      <c r="I8" s="204"/>
      <c r="J8" s="205"/>
    </row>
    <row r="9" spans="1:23" ht="18" customHeight="1" x14ac:dyDescent="0.25">
      <c r="A9" s="11"/>
      <c r="B9" s="38" t="s">
        <v>27</v>
      </c>
      <c r="C9" s="19"/>
      <c r="D9" s="16"/>
      <c r="E9" s="16"/>
      <c r="F9" s="16"/>
      <c r="G9" s="39" t="s">
        <v>28</v>
      </c>
      <c r="H9" s="16"/>
      <c r="I9" s="27"/>
      <c r="J9" s="30"/>
    </row>
    <row r="10" spans="1:23" ht="20.100000000000001" customHeight="1" x14ac:dyDescent="0.25">
      <c r="A10" s="11"/>
      <c r="B10" s="203" t="s">
        <v>26</v>
      </c>
      <c r="C10" s="204"/>
      <c r="D10" s="204"/>
      <c r="E10" s="204"/>
      <c r="F10" s="204"/>
      <c r="G10" s="204"/>
      <c r="H10" s="204"/>
      <c r="I10" s="204"/>
      <c r="J10" s="205"/>
    </row>
    <row r="11" spans="1:23" ht="18" customHeight="1" thickBot="1" x14ac:dyDescent="0.3">
      <c r="A11" s="11"/>
      <c r="B11" s="38" t="s">
        <v>27</v>
      </c>
      <c r="C11" s="19"/>
      <c r="D11" s="16"/>
      <c r="E11" s="16"/>
      <c r="F11" s="16"/>
      <c r="G11" s="39" t="s">
        <v>28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29</v>
      </c>
      <c r="C15" s="84" t="s">
        <v>6</v>
      </c>
      <c r="D15" s="84" t="s">
        <v>56</v>
      </c>
      <c r="E15" s="85" t="s">
        <v>57</v>
      </c>
      <c r="F15" s="97" t="s">
        <v>58</v>
      </c>
      <c r="G15" s="51" t="s">
        <v>34</v>
      </c>
      <c r="H15" s="54" t="s">
        <v>35</v>
      </c>
      <c r="I15" s="26"/>
      <c r="J15" s="48"/>
    </row>
    <row r="16" spans="1:23" ht="18" customHeight="1" x14ac:dyDescent="0.25">
      <c r="A16" s="11"/>
      <c r="B16" s="86">
        <v>1</v>
      </c>
      <c r="C16" s="87" t="s">
        <v>30</v>
      </c>
      <c r="D16" s="88">
        <f>'Rekap 14012'!B14</f>
        <v>0</v>
      </c>
      <c r="E16" s="89">
        <f>'Rekap 14012'!C14</f>
        <v>0</v>
      </c>
      <c r="F16" s="98">
        <f>'Rekap 14012'!D14</f>
        <v>0</v>
      </c>
      <c r="G16" s="52">
        <v>6</v>
      </c>
      <c r="H16" s="107" t="s">
        <v>36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31</v>
      </c>
      <c r="D17" s="70"/>
      <c r="E17" s="68"/>
      <c r="F17" s="73"/>
      <c r="G17" s="53">
        <v>7</v>
      </c>
      <c r="H17" s="108" t="s">
        <v>37</v>
      </c>
      <c r="I17" s="121"/>
      <c r="J17" s="119">
        <f>'SO 14012'!Z136</f>
        <v>0</v>
      </c>
    </row>
    <row r="18" spans="1:26" ht="18" customHeight="1" x14ac:dyDescent="0.25">
      <c r="A18" s="11"/>
      <c r="B18" s="60">
        <v>3</v>
      </c>
      <c r="C18" s="64" t="s">
        <v>32</v>
      </c>
      <c r="D18" s="71">
        <f>'Rekap 14012'!B19</f>
        <v>0</v>
      </c>
      <c r="E18" s="69">
        <f>'Rekap 14012'!C19</f>
        <v>0</v>
      </c>
      <c r="F18" s="74">
        <f>'Rekap 14012'!D19</f>
        <v>0</v>
      </c>
      <c r="G18" s="53">
        <v>8</v>
      </c>
      <c r="H18" s="108" t="s">
        <v>38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33</v>
      </c>
      <c r="D20" s="72"/>
      <c r="E20" s="92"/>
      <c r="F20" s="99">
        <f>SUM(F16:F19)</f>
        <v>0</v>
      </c>
      <c r="G20" s="53">
        <v>10</v>
      </c>
      <c r="H20" s="108" t="s">
        <v>33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46</v>
      </c>
      <c r="C21" s="61" t="s">
        <v>7</v>
      </c>
      <c r="D21" s="67"/>
      <c r="E21" s="18"/>
      <c r="F21" s="90"/>
      <c r="G21" s="57" t="s">
        <v>52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47</v>
      </c>
      <c r="D22" s="79"/>
      <c r="E22" s="81" t="s">
        <v>50</v>
      </c>
      <c r="F22" s="73">
        <f>((F16*U22*0)+(F17*V22*0)+(F18*W22*0))/100</f>
        <v>0</v>
      </c>
      <c r="G22" s="52">
        <v>16</v>
      </c>
      <c r="H22" s="107" t="s">
        <v>53</v>
      </c>
      <c r="I22" s="122" t="s">
        <v>50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48</v>
      </c>
      <c r="D23" s="58"/>
      <c r="E23" s="81" t="s">
        <v>51</v>
      </c>
      <c r="F23" s="74">
        <f>((F16*U23*0)+(F17*V23*0)+(F18*W23*0))/100</f>
        <v>0</v>
      </c>
      <c r="G23" s="53">
        <v>17</v>
      </c>
      <c r="H23" s="108" t="s">
        <v>54</v>
      </c>
      <c r="I23" s="122" t="s">
        <v>50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49</v>
      </c>
      <c r="D24" s="58"/>
      <c r="E24" s="81" t="s">
        <v>50</v>
      </c>
      <c r="F24" s="74">
        <f>((F16*U24*0)+(F17*V24*0)+(F18*W24*0))/100</f>
        <v>0</v>
      </c>
      <c r="G24" s="53">
        <v>18</v>
      </c>
      <c r="H24" s="108" t="s">
        <v>55</v>
      </c>
      <c r="I24" s="122" t="s">
        <v>51</v>
      </c>
      <c r="J24" s="119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33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61</v>
      </c>
      <c r="D27" s="128"/>
      <c r="E27" s="94"/>
      <c r="F27" s="29"/>
      <c r="G27" s="101" t="s">
        <v>39</v>
      </c>
      <c r="H27" s="96" t="s">
        <v>40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41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42</v>
      </c>
      <c r="I29" s="115">
        <f>J28-SUM('SO 14012'!K9:'SO 14012'!K135)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43</v>
      </c>
      <c r="I30" s="81">
        <f>SUM('SO 14012'!K9:'SO 14012'!K135)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44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45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59</v>
      </c>
      <c r="E33" s="15"/>
      <c r="F33" s="95"/>
      <c r="G33" s="103">
        <v>26</v>
      </c>
      <c r="H33" s="134" t="s">
        <v>60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09" t="s">
        <v>24</v>
      </c>
      <c r="B1" s="210"/>
      <c r="C1" s="210"/>
      <c r="D1" s="211"/>
      <c r="E1" s="138" t="s">
        <v>21</v>
      </c>
      <c r="F1" s="137"/>
      <c r="W1">
        <v>30.126000000000001</v>
      </c>
    </row>
    <row r="2" spans="1:26" ht="20.100000000000001" customHeight="1" x14ac:dyDescent="0.25">
      <c r="A2" s="209" t="s">
        <v>25</v>
      </c>
      <c r="B2" s="210"/>
      <c r="C2" s="210"/>
      <c r="D2" s="211"/>
      <c r="E2" s="138" t="s">
        <v>19</v>
      </c>
      <c r="F2" s="137"/>
    </row>
    <row r="3" spans="1:26" ht="20.100000000000001" customHeight="1" x14ac:dyDescent="0.25">
      <c r="A3" s="209" t="s">
        <v>26</v>
      </c>
      <c r="B3" s="210"/>
      <c r="C3" s="210"/>
      <c r="D3" s="211"/>
      <c r="E3" s="138" t="s">
        <v>65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522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66</v>
      </c>
      <c r="B8" s="136"/>
      <c r="C8" s="136"/>
      <c r="D8" s="136"/>
      <c r="E8" s="136"/>
      <c r="F8" s="136"/>
    </row>
    <row r="9" spans="1:26" x14ac:dyDescent="0.25">
      <c r="A9" s="141" t="s">
        <v>62</v>
      </c>
      <c r="B9" s="141" t="s">
        <v>56</v>
      </c>
      <c r="C9" s="141" t="s">
        <v>57</v>
      </c>
      <c r="D9" s="141" t="s">
        <v>33</v>
      </c>
      <c r="E9" s="141" t="s">
        <v>63</v>
      </c>
      <c r="F9" s="141" t="s">
        <v>64</v>
      </c>
    </row>
    <row r="10" spans="1:26" x14ac:dyDescent="0.25">
      <c r="A10" s="148" t="s">
        <v>67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68</v>
      </c>
      <c r="B11" s="151">
        <f>'SO 14012'!L12</f>
        <v>0</v>
      </c>
      <c r="C11" s="151">
        <f>'SO 14012'!M12</f>
        <v>0</v>
      </c>
      <c r="D11" s="151">
        <f>'SO 14012'!I12</f>
        <v>0</v>
      </c>
      <c r="E11" s="152">
        <f>'SO 14012'!P12</f>
        <v>0</v>
      </c>
      <c r="F11" s="152">
        <f>'SO 14012'!S12</f>
        <v>0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72</v>
      </c>
      <c r="B12" s="151">
        <f>'SO 14012'!L17</f>
        <v>0</v>
      </c>
      <c r="C12" s="151">
        <f>'SO 14012'!M17</f>
        <v>0</v>
      </c>
      <c r="D12" s="151">
        <f>'SO 14012'!I17</f>
        <v>0</v>
      </c>
      <c r="E12" s="152">
        <f>'SO 14012'!P17</f>
        <v>0.11</v>
      </c>
      <c r="F12" s="152">
        <f>'SO 14012'!S17</f>
        <v>0.34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150" t="s">
        <v>73</v>
      </c>
      <c r="B13" s="151">
        <f>'SO 14012'!L25</f>
        <v>0</v>
      </c>
      <c r="C13" s="151">
        <f>'SO 14012'!M25</f>
        <v>0</v>
      </c>
      <c r="D13" s="151">
        <f>'SO 14012'!I25</f>
        <v>0</v>
      </c>
      <c r="E13" s="152">
        <f>'SO 14012'!P25</f>
        <v>0</v>
      </c>
      <c r="F13" s="152">
        <f>'SO 14012'!S25</f>
        <v>0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2" t="s">
        <v>67</v>
      </c>
      <c r="B14" s="153">
        <f>'SO 14012'!L27</f>
        <v>0</v>
      </c>
      <c r="C14" s="153">
        <f>'SO 14012'!M27</f>
        <v>0</v>
      </c>
      <c r="D14" s="153">
        <f>'SO 14012'!I27</f>
        <v>0</v>
      </c>
      <c r="E14" s="154">
        <f>'SO 14012'!P27</f>
        <v>0.11</v>
      </c>
      <c r="F14" s="154">
        <f>'SO 14012'!S27</f>
        <v>0.34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x14ac:dyDescent="0.25">
      <c r="A15" s="1"/>
      <c r="B15" s="143"/>
      <c r="C15" s="143"/>
      <c r="D15" s="143"/>
      <c r="E15" s="142"/>
      <c r="F15" s="142"/>
    </row>
    <row r="16" spans="1:26" x14ac:dyDescent="0.25">
      <c r="A16" s="2" t="s">
        <v>77</v>
      </c>
      <c r="B16" s="153"/>
      <c r="C16" s="151"/>
      <c r="D16" s="151"/>
      <c r="E16" s="152"/>
      <c r="F16" s="152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</row>
    <row r="17" spans="1:26" x14ac:dyDescent="0.25">
      <c r="A17" s="150" t="s">
        <v>425</v>
      </c>
      <c r="B17" s="151">
        <f>'SO 14012'!L123</f>
        <v>0</v>
      </c>
      <c r="C17" s="151">
        <f>'SO 14012'!M123</f>
        <v>0</v>
      </c>
      <c r="D17" s="151">
        <f>'SO 14012'!I123</f>
        <v>0</v>
      </c>
      <c r="E17" s="152">
        <f>'SO 14012'!P123</f>
        <v>0</v>
      </c>
      <c r="F17" s="152">
        <f>'SO 14012'!S123</f>
        <v>0</v>
      </c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</row>
    <row r="18" spans="1:26" x14ac:dyDescent="0.25">
      <c r="A18" s="150" t="s">
        <v>426</v>
      </c>
      <c r="B18" s="151">
        <f>'SO 14012'!L133</f>
        <v>0</v>
      </c>
      <c r="C18" s="151">
        <f>'SO 14012'!M133</f>
        <v>0</v>
      </c>
      <c r="D18" s="151">
        <f>'SO 14012'!I133</f>
        <v>0</v>
      </c>
      <c r="E18" s="152">
        <f>'SO 14012'!P133</f>
        <v>0</v>
      </c>
      <c r="F18" s="152">
        <f>'SO 14012'!S133</f>
        <v>0</v>
      </c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</row>
    <row r="19" spans="1:26" x14ac:dyDescent="0.25">
      <c r="A19" s="2" t="s">
        <v>77</v>
      </c>
      <c r="B19" s="153">
        <f>'SO 14012'!L135</f>
        <v>0</v>
      </c>
      <c r="C19" s="153">
        <f>'SO 14012'!M135</f>
        <v>0</v>
      </c>
      <c r="D19" s="153">
        <f>'SO 14012'!I135</f>
        <v>0</v>
      </c>
      <c r="E19" s="154">
        <f>'SO 14012'!S135</f>
        <v>0</v>
      </c>
      <c r="F19" s="154">
        <f>'SO 14012'!V135</f>
        <v>0</v>
      </c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</row>
    <row r="20" spans="1:26" x14ac:dyDescent="0.25">
      <c r="A20" s="1"/>
      <c r="B20" s="143"/>
      <c r="C20" s="143"/>
      <c r="D20" s="143"/>
      <c r="E20" s="142"/>
      <c r="F20" s="142"/>
    </row>
    <row r="21" spans="1:26" x14ac:dyDescent="0.25">
      <c r="A21" s="2" t="s">
        <v>79</v>
      </c>
      <c r="B21" s="153">
        <f>'SO 14012'!L136</f>
        <v>0</v>
      </c>
      <c r="C21" s="153">
        <f>'SO 14012'!M136</f>
        <v>0</v>
      </c>
      <c r="D21" s="153">
        <f>'SO 14012'!I136</f>
        <v>0</v>
      </c>
      <c r="E21" s="154">
        <f>'SO 14012'!S136</f>
        <v>0.34</v>
      </c>
      <c r="F21" s="154">
        <f>'SO 14012'!V136</f>
        <v>0</v>
      </c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</row>
    <row r="22" spans="1:26" x14ac:dyDescent="0.25">
      <c r="A22" s="1"/>
      <c r="B22" s="143"/>
      <c r="C22" s="143"/>
      <c r="D22" s="143"/>
      <c r="E22" s="142"/>
      <c r="F22" s="142"/>
    </row>
    <row r="23" spans="1:26" x14ac:dyDescent="0.25">
      <c r="A23" s="1"/>
      <c r="B23" s="143"/>
      <c r="C23" s="143"/>
      <c r="D23" s="143"/>
      <c r="E23" s="142"/>
      <c r="F23" s="142"/>
    </row>
    <row r="24" spans="1:26" x14ac:dyDescent="0.25">
      <c r="A24" s="1"/>
      <c r="B24" s="143"/>
      <c r="C24" s="143"/>
      <c r="D24" s="143"/>
      <c r="E24" s="142"/>
      <c r="F24" s="142"/>
    </row>
    <row r="25" spans="1:26" x14ac:dyDescent="0.25">
      <c r="A25" s="1"/>
      <c r="B25" s="143"/>
      <c r="C25" s="143"/>
      <c r="D25" s="143"/>
      <c r="E25" s="142"/>
      <c r="F25" s="142"/>
    </row>
    <row r="26" spans="1:26" x14ac:dyDescent="0.25">
      <c r="A26" s="1"/>
      <c r="B26" s="143"/>
      <c r="C26" s="143"/>
      <c r="D26" s="143"/>
      <c r="E26" s="142"/>
      <c r="F26" s="142"/>
    </row>
    <row r="27" spans="1:26" x14ac:dyDescent="0.25">
      <c r="A27" s="1"/>
      <c r="B27" s="143"/>
      <c r="C27" s="143"/>
      <c r="D27" s="143"/>
      <c r="E27" s="142"/>
      <c r="F27" s="142"/>
    </row>
    <row r="28" spans="1:26" x14ac:dyDescent="0.25">
      <c r="A28" s="1"/>
      <c r="B28" s="143"/>
      <c r="C28" s="143"/>
      <c r="D28" s="143"/>
      <c r="E28" s="142"/>
      <c r="F28" s="142"/>
    </row>
    <row r="29" spans="1:26" x14ac:dyDescent="0.25">
      <c r="A29" s="1"/>
      <c r="B29" s="143"/>
      <c r="C29" s="143"/>
      <c r="D29" s="143"/>
      <c r="E29" s="142"/>
      <c r="F29" s="142"/>
    </row>
    <row r="30" spans="1:26" x14ac:dyDescent="0.25">
      <c r="A30" s="1"/>
      <c r="B30" s="143"/>
      <c r="C30" s="143"/>
      <c r="D30" s="143"/>
      <c r="E30" s="142"/>
      <c r="F30" s="142"/>
    </row>
    <row r="31" spans="1:26" x14ac:dyDescent="0.25">
      <c r="A31" s="1"/>
      <c r="B31" s="143"/>
      <c r="C31" s="143"/>
      <c r="D31" s="143"/>
      <c r="E31" s="142"/>
      <c r="F31" s="142"/>
    </row>
    <row r="32" spans="1:2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6"/>
  <sheetViews>
    <sheetView workbookViewId="0">
      <pane ySplit="8" topLeftCell="A128" activePane="bottomLeft" state="frozen"/>
      <selection pane="bottomLeft" activeCell="G11" sqref="G11:G135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12" t="s">
        <v>24</v>
      </c>
      <c r="C1" s="213"/>
      <c r="D1" s="213"/>
      <c r="E1" s="213"/>
      <c r="F1" s="213"/>
      <c r="G1" s="213"/>
      <c r="H1" s="214"/>
      <c r="I1" s="160" t="s">
        <v>21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12" t="s">
        <v>25</v>
      </c>
      <c r="C2" s="213"/>
      <c r="D2" s="213"/>
      <c r="E2" s="213"/>
      <c r="F2" s="213"/>
      <c r="G2" s="213"/>
      <c r="H2" s="214"/>
      <c r="I2" s="160" t="s">
        <v>19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12" t="s">
        <v>26</v>
      </c>
      <c r="C3" s="213"/>
      <c r="D3" s="213"/>
      <c r="E3" s="213"/>
      <c r="F3" s="213"/>
      <c r="G3" s="213"/>
      <c r="H3" s="214"/>
      <c r="I3" s="160" t="s">
        <v>65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522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66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80</v>
      </c>
      <c r="B8" s="162" t="s">
        <v>81</v>
      </c>
      <c r="C8" s="162" t="s">
        <v>82</v>
      </c>
      <c r="D8" s="162" t="s">
        <v>83</v>
      </c>
      <c r="E8" s="162" t="s">
        <v>84</v>
      </c>
      <c r="F8" s="162" t="s">
        <v>85</v>
      </c>
      <c r="G8" s="162" t="s">
        <v>86</v>
      </c>
      <c r="H8" s="162" t="s">
        <v>57</v>
      </c>
      <c r="I8" s="162" t="s">
        <v>87</v>
      </c>
      <c r="J8" s="162"/>
      <c r="K8" s="162"/>
      <c r="L8" s="162"/>
      <c r="M8" s="162"/>
      <c r="N8" s="162"/>
      <c r="O8" s="162"/>
      <c r="P8" s="162" t="s">
        <v>88</v>
      </c>
      <c r="Q8" s="156"/>
      <c r="R8" s="156"/>
      <c r="S8" s="162" t="s">
        <v>89</v>
      </c>
      <c r="T8" s="158"/>
      <c r="U8" s="158"/>
      <c r="V8" s="164" t="s">
        <v>90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67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68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/>
      <c r="B11" s="169" t="s">
        <v>523</v>
      </c>
      <c r="C11" s="173" t="s">
        <v>524</v>
      </c>
      <c r="D11" s="169" t="s">
        <v>525</v>
      </c>
      <c r="E11" s="169" t="s">
        <v>110</v>
      </c>
      <c r="F11" s="170">
        <v>3</v>
      </c>
      <c r="G11" s="171"/>
      <c r="H11" s="171"/>
      <c r="I11" s="171">
        <f>ROUND(F11*(G11+H11),2)</f>
        <v>0</v>
      </c>
      <c r="J11" s="169">
        <f>ROUND(F11*(N11),2)</f>
        <v>3.24</v>
      </c>
      <c r="K11" s="1">
        <f>ROUND(F11*(O11),2)</f>
        <v>0</v>
      </c>
      <c r="L11" s="1">
        <f>ROUND(F11*(G11),2)</f>
        <v>0</v>
      </c>
      <c r="M11" s="1"/>
      <c r="N11" s="1">
        <v>1.08</v>
      </c>
      <c r="O11" s="1"/>
      <c r="P11" s="161"/>
      <c r="Q11" s="174"/>
      <c r="R11" s="174"/>
      <c r="S11" s="150"/>
      <c r="V11" s="175"/>
      <c r="Z11">
        <v>0</v>
      </c>
    </row>
    <row r="12" spans="1:26" x14ac:dyDescent="0.25">
      <c r="A12" s="150"/>
      <c r="B12" s="150"/>
      <c r="C12" s="150"/>
      <c r="D12" s="150" t="s">
        <v>68</v>
      </c>
      <c r="E12" s="150"/>
      <c r="F12" s="168"/>
      <c r="G12" s="153"/>
      <c r="H12" s="153">
        <f>ROUND((SUM(M10:M11))/1,2)</f>
        <v>0</v>
      </c>
      <c r="I12" s="153">
        <f>ROUND((SUM(I10:I11))/1,2)</f>
        <v>0</v>
      </c>
      <c r="J12" s="150"/>
      <c r="K12" s="150"/>
      <c r="L12" s="150">
        <f>ROUND((SUM(L10:L11))/1,2)</f>
        <v>0</v>
      </c>
      <c r="M12" s="150">
        <f>ROUND((SUM(M10:M11))/1,2)</f>
        <v>0</v>
      </c>
      <c r="N12" s="150"/>
      <c r="O12" s="150"/>
      <c r="P12" s="176">
        <f>ROUND((SUM(P10:P11))/1,2)</f>
        <v>0</v>
      </c>
      <c r="Q12" s="147"/>
      <c r="R12" s="147"/>
      <c r="S12" s="176">
        <f>ROUND((SUM(S10:S11))/1,2)</f>
        <v>0</v>
      </c>
      <c r="T12" s="147"/>
      <c r="U12" s="147"/>
      <c r="V12" s="147"/>
      <c r="W12" s="147"/>
      <c r="X12" s="147"/>
      <c r="Y12" s="147"/>
      <c r="Z12" s="147"/>
    </row>
    <row r="13" spans="1:26" x14ac:dyDescent="0.25">
      <c r="A13" s="1"/>
      <c r="B13" s="1"/>
      <c r="C13" s="1"/>
      <c r="D13" s="1"/>
      <c r="E13" s="1"/>
      <c r="F13" s="161"/>
      <c r="G13" s="143"/>
      <c r="H13" s="143"/>
      <c r="I13" s="143"/>
      <c r="J13" s="1"/>
      <c r="K13" s="1"/>
      <c r="L13" s="1"/>
      <c r="M13" s="1"/>
      <c r="N13" s="1"/>
      <c r="O13" s="1"/>
      <c r="P13" s="1"/>
      <c r="S13" s="1"/>
    </row>
    <row r="14" spans="1:26" x14ac:dyDescent="0.25">
      <c r="A14" s="150"/>
      <c r="B14" s="150"/>
      <c r="C14" s="150"/>
      <c r="D14" s="150" t="s">
        <v>72</v>
      </c>
      <c r="E14" s="150"/>
      <c r="F14" s="168"/>
      <c r="G14" s="151"/>
      <c r="H14" s="151"/>
      <c r="I14" s="151"/>
      <c r="J14" s="150"/>
      <c r="K14" s="150"/>
      <c r="L14" s="150"/>
      <c r="M14" s="150"/>
      <c r="N14" s="150"/>
      <c r="O14" s="150"/>
      <c r="P14" s="150"/>
      <c r="Q14" s="147"/>
      <c r="R14" s="147"/>
      <c r="S14" s="150"/>
      <c r="T14" s="147"/>
      <c r="U14" s="147"/>
      <c r="V14" s="147"/>
      <c r="W14" s="147"/>
      <c r="X14" s="147"/>
      <c r="Y14" s="147"/>
      <c r="Z14" s="147"/>
    </row>
    <row r="15" spans="1:26" ht="50.1" customHeight="1" x14ac:dyDescent="0.25">
      <c r="A15" s="172"/>
      <c r="B15" s="169" t="s">
        <v>154</v>
      </c>
      <c r="C15" s="173" t="s">
        <v>526</v>
      </c>
      <c r="D15" s="169" t="s">
        <v>527</v>
      </c>
      <c r="E15" s="169" t="s">
        <v>110</v>
      </c>
      <c r="F15" s="170">
        <v>3</v>
      </c>
      <c r="G15" s="171"/>
      <c r="H15" s="171"/>
      <c r="I15" s="171">
        <f>ROUND(F15*(G15+H15),2)</f>
        <v>0</v>
      </c>
      <c r="J15" s="169">
        <f>ROUND(F15*(N15),2)</f>
        <v>43.53</v>
      </c>
      <c r="K15" s="1">
        <f>ROUND(F15*(O15),2)</f>
        <v>0</v>
      </c>
      <c r="L15" s="1">
        <f>ROUND(F15*(G15),2)</f>
        <v>0</v>
      </c>
      <c r="M15" s="1"/>
      <c r="N15" s="1">
        <v>14.51</v>
      </c>
      <c r="O15" s="1"/>
      <c r="P15" s="168">
        <v>0.112</v>
      </c>
      <c r="Q15" s="174"/>
      <c r="R15" s="174">
        <v>0.112</v>
      </c>
      <c r="S15" s="150">
        <f>ROUND(F15*(R15),3)</f>
        <v>0.33600000000000002</v>
      </c>
      <c r="V15" s="175"/>
      <c r="Z15">
        <v>0</v>
      </c>
    </row>
    <row r="16" spans="1:26" ht="24.95" customHeight="1" x14ac:dyDescent="0.25">
      <c r="A16" s="172"/>
      <c r="B16" s="169" t="s">
        <v>465</v>
      </c>
      <c r="C16" s="173" t="s">
        <v>528</v>
      </c>
      <c r="D16" s="169" t="s">
        <v>529</v>
      </c>
      <c r="E16" s="169" t="s">
        <v>127</v>
      </c>
      <c r="F16" s="170">
        <v>0.53</v>
      </c>
      <c r="G16" s="171"/>
      <c r="H16" s="171"/>
      <c r="I16" s="171">
        <f>ROUND(F16*(G16+H16),2)</f>
        <v>0</v>
      </c>
      <c r="J16" s="169">
        <f>ROUND(F16*(N16),2)</f>
        <v>4.37</v>
      </c>
      <c r="K16" s="1">
        <f>ROUND(F16*(O16),2)</f>
        <v>0</v>
      </c>
      <c r="L16" s="1">
        <f>ROUND(F16*(G16),2)</f>
        <v>0</v>
      </c>
      <c r="M16" s="1"/>
      <c r="N16" s="1">
        <v>8.24</v>
      </c>
      <c r="O16" s="1"/>
      <c r="P16" s="161"/>
      <c r="Q16" s="174"/>
      <c r="R16" s="174"/>
      <c r="S16" s="150"/>
      <c r="V16" s="175"/>
      <c r="Z16">
        <v>0</v>
      </c>
    </row>
    <row r="17" spans="1:26" x14ac:dyDescent="0.25">
      <c r="A17" s="150"/>
      <c r="B17" s="150"/>
      <c r="C17" s="150"/>
      <c r="D17" s="150" t="s">
        <v>72</v>
      </c>
      <c r="E17" s="150"/>
      <c r="F17" s="168"/>
      <c r="G17" s="153"/>
      <c r="H17" s="153">
        <f>ROUND((SUM(M14:M16))/1,2)</f>
        <v>0</v>
      </c>
      <c r="I17" s="153">
        <f>ROUND((SUM(I14:I16))/1,2)</f>
        <v>0</v>
      </c>
      <c r="J17" s="150"/>
      <c r="K17" s="150"/>
      <c r="L17" s="150">
        <f>ROUND((SUM(L14:L16))/1,2)</f>
        <v>0</v>
      </c>
      <c r="M17" s="150">
        <f>ROUND((SUM(M14:M16))/1,2)</f>
        <v>0</v>
      </c>
      <c r="N17" s="150"/>
      <c r="O17" s="150"/>
      <c r="P17" s="176">
        <f>ROUND((SUM(P14:P16))/1,2)</f>
        <v>0.11</v>
      </c>
      <c r="Q17" s="147"/>
      <c r="R17" s="147"/>
      <c r="S17" s="176">
        <f>ROUND((SUM(S14:S16))/1,2)</f>
        <v>0.34</v>
      </c>
      <c r="T17" s="147"/>
      <c r="U17" s="147"/>
      <c r="V17" s="147"/>
      <c r="W17" s="147"/>
      <c r="X17" s="147"/>
      <c r="Y17" s="147"/>
      <c r="Z17" s="147"/>
    </row>
    <row r="18" spans="1:26" x14ac:dyDescent="0.25">
      <c r="A18" s="1"/>
      <c r="B18" s="1"/>
      <c r="C18" s="1"/>
      <c r="D18" s="1"/>
      <c r="E18" s="1"/>
      <c r="F18" s="161"/>
      <c r="G18" s="143"/>
      <c r="H18" s="143"/>
      <c r="I18" s="143"/>
      <c r="J18" s="1"/>
      <c r="K18" s="1"/>
      <c r="L18" s="1"/>
      <c r="M18" s="1"/>
      <c r="N18" s="1"/>
      <c r="O18" s="1"/>
      <c r="P18" s="1"/>
      <c r="S18" s="1"/>
    </row>
    <row r="19" spans="1:26" x14ac:dyDescent="0.25">
      <c r="A19" s="150"/>
      <c r="B19" s="150"/>
      <c r="C19" s="150"/>
      <c r="D19" s="150" t="s">
        <v>73</v>
      </c>
      <c r="E19" s="150"/>
      <c r="F19" s="168"/>
      <c r="G19" s="151"/>
      <c r="H19" s="151"/>
      <c r="I19" s="151"/>
      <c r="J19" s="150"/>
      <c r="K19" s="150"/>
      <c r="L19" s="150"/>
      <c r="M19" s="150"/>
      <c r="N19" s="150"/>
      <c r="O19" s="150"/>
      <c r="P19" s="150"/>
      <c r="Q19" s="147"/>
      <c r="R19" s="147"/>
      <c r="S19" s="150"/>
      <c r="T19" s="147"/>
      <c r="U19" s="147"/>
      <c r="V19" s="147"/>
      <c r="W19" s="147"/>
      <c r="X19" s="147"/>
      <c r="Y19" s="147"/>
      <c r="Z19" s="147"/>
    </row>
    <row r="20" spans="1:26" ht="35.1" customHeight="1" x14ac:dyDescent="0.25">
      <c r="A20" s="172"/>
      <c r="B20" s="169" t="s">
        <v>530</v>
      </c>
      <c r="C20" s="173" t="s">
        <v>531</v>
      </c>
      <c r="D20" s="169" t="s">
        <v>532</v>
      </c>
      <c r="E20" s="169" t="s">
        <v>403</v>
      </c>
      <c r="F20" s="170">
        <v>10</v>
      </c>
      <c r="G20" s="171"/>
      <c r="H20" s="171"/>
      <c r="I20" s="171">
        <f>ROUND(F20*(G20+H20),2)</f>
        <v>0</v>
      </c>
      <c r="J20" s="169">
        <f>ROUND(F20*(N20),2)</f>
        <v>7.4</v>
      </c>
      <c r="K20" s="1">
        <f>ROUND(F20*(O20),2)</f>
        <v>0</v>
      </c>
      <c r="L20" s="1">
        <f>ROUND(F20*(G20),2)</f>
        <v>0</v>
      </c>
      <c r="M20" s="1"/>
      <c r="N20" s="1">
        <v>0.74</v>
      </c>
      <c r="O20" s="1"/>
      <c r="P20" s="161"/>
      <c r="Q20" s="174"/>
      <c r="R20" s="174"/>
      <c r="S20" s="150"/>
      <c r="V20" s="175"/>
      <c r="Z20">
        <v>0</v>
      </c>
    </row>
    <row r="21" spans="1:26" ht="35.1" customHeight="1" x14ac:dyDescent="0.25">
      <c r="A21" s="172"/>
      <c r="B21" s="169" t="s">
        <v>530</v>
      </c>
      <c r="C21" s="173" t="s">
        <v>533</v>
      </c>
      <c r="D21" s="169" t="s">
        <v>534</v>
      </c>
      <c r="E21" s="169" t="s">
        <v>403</v>
      </c>
      <c r="F21" s="170">
        <v>6</v>
      </c>
      <c r="G21" s="171"/>
      <c r="H21" s="171"/>
      <c r="I21" s="171">
        <f>ROUND(F21*(G21+H21),2)</f>
        <v>0</v>
      </c>
      <c r="J21" s="169">
        <f>ROUND(F21*(N21),2)</f>
        <v>10.86</v>
      </c>
      <c r="K21" s="1">
        <f>ROUND(F21*(O21),2)</f>
        <v>0</v>
      </c>
      <c r="L21" s="1">
        <f>ROUND(F21*(G21),2)</f>
        <v>0</v>
      </c>
      <c r="M21" s="1"/>
      <c r="N21" s="1">
        <v>1.81</v>
      </c>
      <c r="O21" s="1"/>
      <c r="P21" s="161"/>
      <c r="Q21" s="174"/>
      <c r="R21" s="174"/>
      <c r="S21" s="150"/>
      <c r="V21" s="175"/>
      <c r="Z21">
        <v>0</v>
      </c>
    </row>
    <row r="22" spans="1:26" ht="24.95" customHeight="1" x14ac:dyDescent="0.25">
      <c r="A22" s="172"/>
      <c r="B22" s="169" t="s">
        <v>530</v>
      </c>
      <c r="C22" s="173" t="s">
        <v>535</v>
      </c>
      <c r="D22" s="169" t="s">
        <v>536</v>
      </c>
      <c r="E22" s="169" t="s">
        <v>537</v>
      </c>
      <c r="F22" s="170">
        <v>200</v>
      </c>
      <c r="G22" s="171"/>
      <c r="H22" s="171"/>
      <c r="I22" s="171">
        <f>ROUND(F22*(G22+H22),2)</f>
        <v>0</v>
      </c>
      <c r="J22" s="169">
        <f>ROUND(F22*(N22),2)</f>
        <v>96</v>
      </c>
      <c r="K22" s="1">
        <f>ROUND(F22*(O22),2)</f>
        <v>0</v>
      </c>
      <c r="L22" s="1">
        <f>ROUND(F22*(G22),2)</f>
        <v>0</v>
      </c>
      <c r="M22" s="1"/>
      <c r="N22" s="1">
        <v>0.48</v>
      </c>
      <c r="O22" s="1"/>
      <c r="P22" s="168">
        <v>1.0000000000000001E-5</v>
      </c>
      <c r="Q22" s="174"/>
      <c r="R22" s="174">
        <v>1.0000000000000001E-5</v>
      </c>
      <c r="S22" s="150">
        <f>ROUND(F22*(R22),3)</f>
        <v>2E-3</v>
      </c>
      <c r="V22" s="175"/>
      <c r="Z22">
        <v>0</v>
      </c>
    </row>
    <row r="23" spans="1:26" ht="24.95" customHeight="1" x14ac:dyDescent="0.25">
      <c r="A23" s="172"/>
      <c r="B23" s="169" t="s">
        <v>530</v>
      </c>
      <c r="C23" s="173" t="s">
        <v>538</v>
      </c>
      <c r="D23" s="169" t="s">
        <v>539</v>
      </c>
      <c r="E23" s="169" t="s">
        <v>131</v>
      </c>
      <c r="F23" s="170">
        <v>100</v>
      </c>
      <c r="G23" s="171"/>
      <c r="H23" s="171"/>
      <c r="I23" s="171">
        <f>ROUND(F23*(G23+H23),2)</f>
        <v>0</v>
      </c>
      <c r="J23" s="169">
        <f>ROUND(F23*(N23),2)</f>
        <v>95</v>
      </c>
      <c r="K23" s="1">
        <f>ROUND(F23*(O23),2)</f>
        <v>0</v>
      </c>
      <c r="L23" s="1">
        <f>ROUND(F23*(G23),2)</f>
        <v>0</v>
      </c>
      <c r="M23" s="1"/>
      <c r="N23" s="1">
        <v>0.95</v>
      </c>
      <c r="O23" s="1"/>
      <c r="P23" s="161"/>
      <c r="Q23" s="174"/>
      <c r="R23" s="174"/>
      <c r="S23" s="150"/>
      <c r="V23" s="175"/>
      <c r="Z23">
        <v>0</v>
      </c>
    </row>
    <row r="24" spans="1:26" ht="35.1" customHeight="1" x14ac:dyDescent="0.25">
      <c r="A24" s="172"/>
      <c r="B24" s="169" t="s">
        <v>465</v>
      </c>
      <c r="C24" s="173" t="s">
        <v>540</v>
      </c>
      <c r="D24" s="169" t="s">
        <v>541</v>
      </c>
      <c r="E24" s="169" t="s">
        <v>542</v>
      </c>
      <c r="F24" s="170">
        <v>1</v>
      </c>
      <c r="G24" s="171"/>
      <c r="H24" s="171"/>
      <c r="I24" s="171">
        <f>ROUND(F24*(G24+H24),2)</f>
        <v>0</v>
      </c>
      <c r="J24" s="169">
        <f>ROUND(F24*(N24),2)</f>
        <v>6</v>
      </c>
      <c r="K24" s="1">
        <f>ROUND(F24*(O24),2)</f>
        <v>0</v>
      </c>
      <c r="L24" s="1">
        <f>ROUND(F24*(G24),2)</f>
        <v>0</v>
      </c>
      <c r="M24" s="1"/>
      <c r="N24" s="1">
        <v>6</v>
      </c>
      <c r="O24" s="1"/>
      <c r="P24" s="161"/>
      <c r="Q24" s="174"/>
      <c r="R24" s="174"/>
      <c r="S24" s="150"/>
      <c r="V24" s="175"/>
      <c r="Z24">
        <v>0</v>
      </c>
    </row>
    <row r="25" spans="1:26" x14ac:dyDescent="0.25">
      <c r="A25" s="150"/>
      <c r="B25" s="150"/>
      <c r="C25" s="150"/>
      <c r="D25" s="150" t="s">
        <v>73</v>
      </c>
      <c r="E25" s="150"/>
      <c r="F25" s="168"/>
      <c r="G25" s="153"/>
      <c r="H25" s="153">
        <f>ROUND((SUM(M19:M24))/1,2)</f>
        <v>0</v>
      </c>
      <c r="I25" s="153">
        <f>ROUND((SUM(I19:I24))/1,2)</f>
        <v>0</v>
      </c>
      <c r="J25" s="150"/>
      <c r="K25" s="150"/>
      <c r="L25" s="150">
        <f>ROUND((SUM(L19:L24))/1,2)</f>
        <v>0</v>
      </c>
      <c r="M25" s="150">
        <f>ROUND((SUM(M19:M24))/1,2)</f>
        <v>0</v>
      </c>
      <c r="N25" s="150"/>
      <c r="O25" s="150"/>
      <c r="P25" s="176">
        <f>ROUND((SUM(P19:P24))/1,2)</f>
        <v>0</v>
      </c>
      <c r="Q25" s="147"/>
      <c r="R25" s="147"/>
      <c r="S25" s="176">
        <f>ROUND((SUM(S19:S24))/1,2)</f>
        <v>0</v>
      </c>
      <c r="T25" s="147"/>
      <c r="U25" s="147"/>
      <c r="V25" s="147"/>
      <c r="W25" s="147"/>
      <c r="X25" s="147"/>
      <c r="Y25" s="147"/>
      <c r="Z25" s="147"/>
    </row>
    <row r="26" spans="1:26" x14ac:dyDescent="0.25">
      <c r="A26" s="1"/>
      <c r="B26" s="1"/>
      <c r="C26" s="1"/>
      <c r="D26" s="1"/>
      <c r="E26" s="1"/>
      <c r="F26" s="161"/>
      <c r="G26" s="143"/>
      <c r="H26" s="143"/>
      <c r="I26" s="143"/>
      <c r="J26" s="1"/>
      <c r="K26" s="1"/>
      <c r="L26" s="1"/>
      <c r="M26" s="1"/>
      <c r="N26" s="1"/>
      <c r="O26" s="1"/>
      <c r="P26" s="1"/>
      <c r="S26" s="1"/>
    </row>
    <row r="27" spans="1:26" x14ac:dyDescent="0.25">
      <c r="A27" s="150"/>
      <c r="B27" s="150"/>
      <c r="C27" s="150"/>
      <c r="D27" s="2" t="s">
        <v>67</v>
      </c>
      <c r="E27" s="150"/>
      <c r="F27" s="168"/>
      <c r="G27" s="153"/>
      <c r="H27" s="153">
        <f>ROUND((SUM(M9:M26))/2,2)</f>
        <v>0</v>
      </c>
      <c r="I27" s="153">
        <f>ROUND((SUM(I9:I26))/2,2)</f>
        <v>0</v>
      </c>
      <c r="J27" s="151"/>
      <c r="K27" s="150"/>
      <c r="L27" s="151">
        <f>ROUND((SUM(L9:L26))/2,2)</f>
        <v>0</v>
      </c>
      <c r="M27" s="151">
        <f>ROUND((SUM(M9:M26))/2,2)</f>
        <v>0</v>
      </c>
      <c r="N27" s="150"/>
      <c r="O27" s="150"/>
      <c r="P27" s="176">
        <f>ROUND((SUM(P9:P26))/2,2)</f>
        <v>0.11</v>
      </c>
      <c r="S27" s="176">
        <f>ROUND((SUM(S9:S26))/2,2)</f>
        <v>0.34</v>
      </c>
    </row>
    <row r="28" spans="1:26" x14ac:dyDescent="0.25">
      <c r="A28" s="1"/>
      <c r="B28" s="1"/>
      <c r="C28" s="1"/>
      <c r="D28" s="1"/>
      <c r="E28" s="1"/>
      <c r="F28" s="161"/>
      <c r="G28" s="143"/>
      <c r="H28" s="143"/>
      <c r="I28" s="143"/>
      <c r="J28" s="1"/>
      <c r="K28" s="1"/>
      <c r="L28" s="1"/>
      <c r="M28" s="1"/>
      <c r="N28" s="1"/>
      <c r="O28" s="1"/>
      <c r="P28" s="1"/>
      <c r="S28" s="1"/>
    </row>
    <row r="29" spans="1:26" x14ac:dyDescent="0.25">
      <c r="A29" s="150"/>
      <c r="B29" s="150"/>
      <c r="C29" s="150"/>
      <c r="D29" s="2" t="s">
        <v>77</v>
      </c>
      <c r="E29" s="150"/>
      <c r="F29" s="168"/>
      <c r="G29" s="151"/>
      <c r="H29" s="151"/>
      <c r="I29" s="151"/>
      <c r="J29" s="150"/>
      <c r="K29" s="150"/>
      <c r="L29" s="150"/>
      <c r="M29" s="150"/>
      <c r="N29" s="150"/>
      <c r="O29" s="150"/>
      <c r="P29" s="150"/>
      <c r="Q29" s="147"/>
      <c r="R29" s="147"/>
      <c r="S29" s="150"/>
      <c r="T29" s="147"/>
      <c r="U29" s="147"/>
      <c r="V29" s="147"/>
      <c r="W29" s="147"/>
      <c r="X29" s="147"/>
      <c r="Y29" s="147"/>
      <c r="Z29" s="147"/>
    </row>
    <row r="30" spans="1:26" x14ac:dyDescent="0.25">
      <c r="A30" s="150"/>
      <c r="B30" s="150"/>
      <c r="C30" s="150"/>
      <c r="D30" s="150" t="s">
        <v>425</v>
      </c>
      <c r="E30" s="150"/>
      <c r="F30" s="168"/>
      <c r="G30" s="151"/>
      <c r="H30" s="151"/>
      <c r="I30" s="151"/>
      <c r="J30" s="150"/>
      <c r="K30" s="150"/>
      <c r="L30" s="150"/>
      <c r="M30" s="150"/>
      <c r="N30" s="150"/>
      <c r="O30" s="150"/>
      <c r="P30" s="150"/>
      <c r="Q30" s="147"/>
      <c r="R30" s="147"/>
      <c r="S30" s="150"/>
      <c r="T30" s="147"/>
      <c r="U30" s="147"/>
      <c r="V30" s="147"/>
      <c r="W30" s="147"/>
      <c r="X30" s="147"/>
      <c r="Y30" s="147"/>
      <c r="Z30" s="147"/>
    </row>
    <row r="31" spans="1:26" ht="24.95" customHeight="1" x14ac:dyDescent="0.25">
      <c r="A31" s="172"/>
      <c r="B31" s="169" t="s">
        <v>427</v>
      </c>
      <c r="C31" s="173" t="s">
        <v>543</v>
      </c>
      <c r="D31" s="169" t="s">
        <v>544</v>
      </c>
      <c r="E31" s="169" t="s">
        <v>403</v>
      </c>
      <c r="F31" s="170">
        <v>5</v>
      </c>
      <c r="G31" s="171"/>
      <c r="H31" s="171"/>
      <c r="I31" s="171">
        <f t="shared" ref="I31:I62" si="0">ROUND(F31*(G31+H31),2)</f>
        <v>0</v>
      </c>
      <c r="J31" s="169">
        <f t="shared" ref="J31:J62" si="1">ROUND(F31*(N31),2)</f>
        <v>8.9</v>
      </c>
      <c r="K31" s="1">
        <f t="shared" ref="K31:K62" si="2">ROUND(F31*(O31),2)</f>
        <v>0</v>
      </c>
      <c r="L31" s="1">
        <f t="shared" ref="L31:L62" si="3">ROUND(F31*(G31),2)</f>
        <v>0</v>
      </c>
      <c r="M31" s="1"/>
      <c r="N31" s="1">
        <v>1.78</v>
      </c>
      <c r="O31" s="1"/>
      <c r="P31" s="161"/>
      <c r="Q31" s="174"/>
      <c r="R31" s="174"/>
      <c r="S31" s="150"/>
      <c r="V31" s="175"/>
      <c r="Z31">
        <v>0</v>
      </c>
    </row>
    <row r="32" spans="1:26" ht="24.95" customHeight="1" x14ac:dyDescent="0.25">
      <c r="A32" s="172"/>
      <c r="B32" s="169" t="s">
        <v>427</v>
      </c>
      <c r="C32" s="173" t="s">
        <v>428</v>
      </c>
      <c r="D32" s="169" t="s">
        <v>429</v>
      </c>
      <c r="E32" s="169" t="s">
        <v>403</v>
      </c>
      <c r="F32" s="170">
        <v>48</v>
      </c>
      <c r="G32" s="171"/>
      <c r="H32" s="171"/>
      <c r="I32" s="171">
        <f t="shared" si="0"/>
        <v>0</v>
      </c>
      <c r="J32" s="169">
        <f t="shared" si="1"/>
        <v>96.96</v>
      </c>
      <c r="K32" s="1">
        <f t="shared" si="2"/>
        <v>0</v>
      </c>
      <c r="L32" s="1">
        <f t="shared" si="3"/>
        <v>0</v>
      </c>
      <c r="M32" s="1"/>
      <c r="N32" s="1">
        <v>2.02</v>
      </c>
      <c r="O32" s="1"/>
      <c r="P32" s="161"/>
      <c r="Q32" s="174"/>
      <c r="R32" s="174"/>
      <c r="S32" s="150"/>
      <c r="V32" s="175"/>
      <c r="Z32">
        <v>0</v>
      </c>
    </row>
    <row r="33" spans="1:26" ht="24.95" customHeight="1" x14ac:dyDescent="0.25">
      <c r="A33" s="172"/>
      <c r="B33" s="169" t="s">
        <v>427</v>
      </c>
      <c r="C33" s="173" t="s">
        <v>430</v>
      </c>
      <c r="D33" s="169" t="s">
        <v>431</v>
      </c>
      <c r="E33" s="169" t="s">
        <v>403</v>
      </c>
      <c r="F33" s="170">
        <v>30</v>
      </c>
      <c r="G33" s="171"/>
      <c r="H33" s="171"/>
      <c r="I33" s="171">
        <f t="shared" si="0"/>
        <v>0</v>
      </c>
      <c r="J33" s="169">
        <f t="shared" si="1"/>
        <v>15.6</v>
      </c>
      <c r="K33" s="1">
        <f t="shared" si="2"/>
        <v>0</v>
      </c>
      <c r="L33" s="1">
        <f t="shared" si="3"/>
        <v>0</v>
      </c>
      <c r="M33" s="1"/>
      <c r="N33" s="1">
        <v>0.52</v>
      </c>
      <c r="O33" s="1"/>
      <c r="P33" s="161"/>
      <c r="Q33" s="174"/>
      <c r="R33" s="174"/>
      <c r="S33" s="150"/>
      <c r="V33" s="175"/>
      <c r="Z33">
        <v>0</v>
      </c>
    </row>
    <row r="34" spans="1:26" ht="24.95" customHeight="1" x14ac:dyDescent="0.25">
      <c r="A34" s="172"/>
      <c r="B34" s="169" t="s">
        <v>427</v>
      </c>
      <c r="C34" s="173" t="s">
        <v>545</v>
      </c>
      <c r="D34" s="169" t="s">
        <v>546</v>
      </c>
      <c r="E34" s="169" t="s">
        <v>403</v>
      </c>
      <c r="F34" s="170">
        <v>8</v>
      </c>
      <c r="G34" s="171"/>
      <c r="H34" s="171"/>
      <c r="I34" s="171">
        <f t="shared" si="0"/>
        <v>0</v>
      </c>
      <c r="J34" s="169">
        <f t="shared" si="1"/>
        <v>6.72</v>
      </c>
      <c r="K34" s="1">
        <f t="shared" si="2"/>
        <v>0</v>
      </c>
      <c r="L34" s="1">
        <f t="shared" si="3"/>
        <v>0</v>
      </c>
      <c r="M34" s="1"/>
      <c r="N34" s="1">
        <v>0.84</v>
      </c>
      <c r="O34" s="1"/>
      <c r="P34" s="161"/>
      <c r="Q34" s="174"/>
      <c r="R34" s="174"/>
      <c r="S34" s="150"/>
      <c r="V34" s="175"/>
      <c r="Z34">
        <v>0</v>
      </c>
    </row>
    <row r="35" spans="1:26" ht="24.95" customHeight="1" x14ac:dyDescent="0.25">
      <c r="A35" s="172"/>
      <c r="B35" s="169" t="s">
        <v>427</v>
      </c>
      <c r="C35" s="173" t="s">
        <v>547</v>
      </c>
      <c r="D35" s="169" t="s">
        <v>548</v>
      </c>
      <c r="E35" s="169" t="s">
        <v>403</v>
      </c>
      <c r="F35" s="170">
        <v>2</v>
      </c>
      <c r="G35" s="171"/>
      <c r="H35" s="171"/>
      <c r="I35" s="171">
        <f t="shared" si="0"/>
        <v>0</v>
      </c>
      <c r="J35" s="169">
        <f t="shared" si="1"/>
        <v>6.5</v>
      </c>
      <c r="K35" s="1">
        <f t="shared" si="2"/>
        <v>0</v>
      </c>
      <c r="L35" s="1">
        <f t="shared" si="3"/>
        <v>0</v>
      </c>
      <c r="M35" s="1"/>
      <c r="N35" s="1">
        <v>3.25</v>
      </c>
      <c r="O35" s="1"/>
      <c r="P35" s="161"/>
      <c r="Q35" s="174"/>
      <c r="R35" s="174"/>
      <c r="S35" s="150"/>
      <c r="V35" s="175"/>
      <c r="Z35">
        <v>0</v>
      </c>
    </row>
    <row r="36" spans="1:26" ht="24.95" customHeight="1" x14ac:dyDescent="0.25">
      <c r="A36" s="172"/>
      <c r="B36" s="169" t="s">
        <v>427</v>
      </c>
      <c r="C36" s="173" t="s">
        <v>549</v>
      </c>
      <c r="D36" s="169" t="s">
        <v>550</v>
      </c>
      <c r="E36" s="169" t="s">
        <v>403</v>
      </c>
      <c r="F36" s="170">
        <v>1</v>
      </c>
      <c r="G36" s="171"/>
      <c r="H36" s="171"/>
      <c r="I36" s="171">
        <f t="shared" si="0"/>
        <v>0</v>
      </c>
      <c r="J36" s="169">
        <f t="shared" si="1"/>
        <v>3.06</v>
      </c>
      <c r="K36" s="1">
        <f t="shared" si="2"/>
        <v>0</v>
      </c>
      <c r="L36" s="1">
        <f t="shared" si="3"/>
        <v>0</v>
      </c>
      <c r="M36" s="1"/>
      <c r="N36" s="1">
        <v>3.06</v>
      </c>
      <c r="O36" s="1"/>
      <c r="P36" s="161"/>
      <c r="Q36" s="174"/>
      <c r="R36" s="174"/>
      <c r="S36" s="150"/>
      <c r="V36" s="175"/>
      <c r="Z36">
        <v>0</v>
      </c>
    </row>
    <row r="37" spans="1:26" ht="24.95" customHeight="1" x14ac:dyDescent="0.25">
      <c r="A37" s="172"/>
      <c r="B37" s="169" t="s">
        <v>427</v>
      </c>
      <c r="C37" s="173" t="s">
        <v>551</v>
      </c>
      <c r="D37" s="169" t="s">
        <v>552</v>
      </c>
      <c r="E37" s="169" t="s">
        <v>403</v>
      </c>
      <c r="F37" s="170">
        <v>5</v>
      </c>
      <c r="G37" s="171"/>
      <c r="H37" s="171"/>
      <c r="I37" s="171">
        <f t="shared" si="0"/>
        <v>0</v>
      </c>
      <c r="J37" s="169">
        <f t="shared" si="1"/>
        <v>6.7</v>
      </c>
      <c r="K37" s="1">
        <f t="shared" si="2"/>
        <v>0</v>
      </c>
      <c r="L37" s="1">
        <f t="shared" si="3"/>
        <v>0</v>
      </c>
      <c r="M37" s="1"/>
      <c r="N37" s="1">
        <v>1.34</v>
      </c>
      <c r="O37" s="1"/>
      <c r="P37" s="161"/>
      <c r="Q37" s="174"/>
      <c r="R37" s="174"/>
      <c r="S37" s="150"/>
      <c r="V37" s="175"/>
      <c r="Z37">
        <v>0</v>
      </c>
    </row>
    <row r="38" spans="1:26" ht="24.95" customHeight="1" x14ac:dyDescent="0.25">
      <c r="A38" s="172"/>
      <c r="B38" s="169" t="s">
        <v>427</v>
      </c>
      <c r="C38" s="173" t="s">
        <v>553</v>
      </c>
      <c r="D38" s="169" t="s">
        <v>554</v>
      </c>
      <c r="E38" s="169" t="s">
        <v>403</v>
      </c>
      <c r="F38" s="170">
        <v>3</v>
      </c>
      <c r="G38" s="171"/>
      <c r="H38" s="171"/>
      <c r="I38" s="171">
        <f t="shared" si="0"/>
        <v>0</v>
      </c>
      <c r="J38" s="169">
        <f t="shared" si="1"/>
        <v>5.04</v>
      </c>
      <c r="K38" s="1">
        <f t="shared" si="2"/>
        <v>0</v>
      </c>
      <c r="L38" s="1">
        <f t="shared" si="3"/>
        <v>0</v>
      </c>
      <c r="M38" s="1"/>
      <c r="N38" s="1">
        <v>1.6800000000000002</v>
      </c>
      <c r="O38" s="1"/>
      <c r="P38" s="161"/>
      <c r="Q38" s="174"/>
      <c r="R38" s="174"/>
      <c r="S38" s="150"/>
      <c r="V38" s="175"/>
      <c r="Z38">
        <v>0</v>
      </c>
    </row>
    <row r="39" spans="1:26" ht="24.95" customHeight="1" x14ac:dyDescent="0.25">
      <c r="A39" s="172"/>
      <c r="B39" s="169" t="s">
        <v>427</v>
      </c>
      <c r="C39" s="173" t="s">
        <v>555</v>
      </c>
      <c r="D39" s="169" t="s">
        <v>556</v>
      </c>
      <c r="E39" s="169" t="s">
        <v>403</v>
      </c>
      <c r="F39" s="170">
        <v>2</v>
      </c>
      <c r="G39" s="171"/>
      <c r="H39" s="171"/>
      <c r="I39" s="171">
        <f t="shared" si="0"/>
        <v>0</v>
      </c>
      <c r="J39" s="169">
        <f t="shared" si="1"/>
        <v>3.08</v>
      </c>
      <c r="K39" s="1">
        <f t="shared" si="2"/>
        <v>0</v>
      </c>
      <c r="L39" s="1">
        <f t="shared" si="3"/>
        <v>0</v>
      </c>
      <c r="M39" s="1"/>
      <c r="N39" s="1">
        <v>1.54</v>
      </c>
      <c r="O39" s="1"/>
      <c r="P39" s="161"/>
      <c r="Q39" s="174"/>
      <c r="R39" s="174"/>
      <c r="S39" s="150"/>
      <c r="V39" s="175"/>
      <c r="Z39">
        <v>0</v>
      </c>
    </row>
    <row r="40" spans="1:26" ht="24.95" customHeight="1" x14ac:dyDescent="0.25">
      <c r="A40" s="172"/>
      <c r="B40" s="169" t="s">
        <v>427</v>
      </c>
      <c r="C40" s="173" t="s">
        <v>557</v>
      </c>
      <c r="D40" s="169" t="s">
        <v>558</v>
      </c>
      <c r="E40" s="169" t="s">
        <v>403</v>
      </c>
      <c r="F40" s="170">
        <v>2</v>
      </c>
      <c r="G40" s="171"/>
      <c r="H40" s="171"/>
      <c r="I40" s="171">
        <f t="shared" si="0"/>
        <v>0</v>
      </c>
      <c r="J40" s="169">
        <f t="shared" si="1"/>
        <v>6.1</v>
      </c>
      <c r="K40" s="1">
        <f t="shared" si="2"/>
        <v>0</v>
      </c>
      <c r="L40" s="1">
        <f t="shared" si="3"/>
        <v>0</v>
      </c>
      <c r="M40" s="1"/>
      <c r="N40" s="1">
        <v>3.05</v>
      </c>
      <c r="O40" s="1"/>
      <c r="P40" s="161"/>
      <c r="Q40" s="174"/>
      <c r="R40" s="174"/>
      <c r="S40" s="150"/>
      <c r="V40" s="175"/>
      <c r="Z40">
        <v>0</v>
      </c>
    </row>
    <row r="41" spans="1:26" ht="24.95" customHeight="1" x14ac:dyDescent="0.25">
      <c r="A41" s="172"/>
      <c r="B41" s="169" t="s">
        <v>427</v>
      </c>
      <c r="C41" s="173" t="s">
        <v>432</v>
      </c>
      <c r="D41" s="169" t="s">
        <v>433</v>
      </c>
      <c r="E41" s="169" t="s">
        <v>131</v>
      </c>
      <c r="F41" s="170">
        <v>60</v>
      </c>
      <c r="G41" s="171"/>
      <c r="H41" s="171"/>
      <c r="I41" s="171">
        <f t="shared" si="0"/>
        <v>0</v>
      </c>
      <c r="J41" s="169">
        <f t="shared" si="1"/>
        <v>46.8</v>
      </c>
      <c r="K41" s="1">
        <f t="shared" si="2"/>
        <v>0</v>
      </c>
      <c r="L41" s="1">
        <f t="shared" si="3"/>
        <v>0</v>
      </c>
      <c r="M41" s="1"/>
      <c r="N41" s="1">
        <v>0.78</v>
      </c>
      <c r="O41" s="1"/>
      <c r="P41" s="161"/>
      <c r="Q41" s="174"/>
      <c r="R41" s="174"/>
      <c r="S41" s="150"/>
      <c r="V41" s="175"/>
      <c r="Z41">
        <v>0</v>
      </c>
    </row>
    <row r="42" spans="1:26" ht="24.95" customHeight="1" x14ac:dyDescent="0.25">
      <c r="A42" s="172"/>
      <c r="B42" s="169" t="s">
        <v>427</v>
      </c>
      <c r="C42" s="173" t="s">
        <v>434</v>
      </c>
      <c r="D42" s="169" t="s">
        <v>435</v>
      </c>
      <c r="E42" s="169" t="s">
        <v>131</v>
      </c>
      <c r="F42" s="170">
        <v>15</v>
      </c>
      <c r="G42" s="171"/>
      <c r="H42" s="171"/>
      <c r="I42" s="171">
        <f t="shared" si="0"/>
        <v>0</v>
      </c>
      <c r="J42" s="169">
        <f t="shared" si="1"/>
        <v>15.45</v>
      </c>
      <c r="K42" s="1">
        <f t="shared" si="2"/>
        <v>0</v>
      </c>
      <c r="L42" s="1">
        <f t="shared" si="3"/>
        <v>0</v>
      </c>
      <c r="M42" s="1"/>
      <c r="N42" s="1">
        <v>1.03</v>
      </c>
      <c r="O42" s="1"/>
      <c r="P42" s="161"/>
      <c r="Q42" s="174"/>
      <c r="R42" s="174"/>
      <c r="S42" s="150"/>
      <c r="V42" s="175"/>
      <c r="Z42">
        <v>0</v>
      </c>
    </row>
    <row r="43" spans="1:26" ht="24.95" customHeight="1" x14ac:dyDescent="0.25">
      <c r="A43" s="172"/>
      <c r="B43" s="169" t="s">
        <v>427</v>
      </c>
      <c r="C43" s="173" t="s">
        <v>559</v>
      </c>
      <c r="D43" s="169" t="s">
        <v>560</v>
      </c>
      <c r="E43" s="169" t="s">
        <v>403</v>
      </c>
      <c r="F43" s="170">
        <v>12</v>
      </c>
      <c r="G43" s="171"/>
      <c r="H43" s="171"/>
      <c r="I43" s="171">
        <f t="shared" si="0"/>
        <v>0</v>
      </c>
      <c r="J43" s="169">
        <f t="shared" si="1"/>
        <v>15.12</v>
      </c>
      <c r="K43" s="1">
        <f t="shared" si="2"/>
        <v>0</v>
      </c>
      <c r="L43" s="1">
        <f t="shared" si="3"/>
        <v>0</v>
      </c>
      <c r="M43" s="1"/>
      <c r="N43" s="1">
        <v>1.26</v>
      </c>
      <c r="O43" s="1"/>
      <c r="P43" s="161"/>
      <c r="Q43" s="174"/>
      <c r="R43" s="174"/>
      <c r="S43" s="150"/>
      <c r="V43" s="175"/>
      <c r="Z43">
        <v>0</v>
      </c>
    </row>
    <row r="44" spans="1:26" ht="24.95" customHeight="1" x14ac:dyDescent="0.25">
      <c r="A44" s="172"/>
      <c r="B44" s="169" t="s">
        <v>427</v>
      </c>
      <c r="C44" s="173" t="s">
        <v>561</v>
      </c>
      <c r="D44" s="169" t="s">
        <v>562</v>
      </c>
      <c r="E44" s="169" t="s">
        <v>403</v>
      </c>
      <c r="F44" s="170">
        <v>4</v>
      </c>
      <c r="G44" s="171"/>
      <c r="H44" s="171"/>
      <c r="I44" s="171">
        <f t="shared" si="0"/>
        <v>0</v>
      </c>
      <c r="J44" s="169">
        <f t="shared" si="1"/>
        <v>7.4</v>
      </c>
      <c r="K44" s="1">
        <f t="shared" si="2"/>
        <v>0</v>
      </c>
      <c r="L44" s="1">
        <f t="shared" si="3"/>
        <v>0</v>
      </c>
      <c r="M44" s="1"/>
      <c r="N44" s="1">
        <v>1.85</v>
      </c>
      <c r="O44" s="1"/>
      <c r="P44" s="161"/>
      <c r="Q44" s="174"/>
      <c r="R44" s="174"/>
      <c r="S44" s="150"/>
      <c r="V44" s="175"/>
      <c r="Z44">
        <v>0</v>
      </c>
    </row>
    <row r="45" spans="1:26" ht="24.95" customHeight="1" x14ac:dyDescent="0.25">
      <c r="A45" s="172"/>
      <c r="B45" s="169" t="s">
        <v>427</v>
      </c>
      <c r="C45" s="173" t="s">
        <v>438</v>
      </c>
      <c r="D45" s="169" t="s">
        <v>439</v>
      </c>
      <c r="E45" s="169" t="s">
        <v>403</v>
      </c>
      <c r="F45" s="170">
        <v>12</v>
      </c>
      <c r="G45" s="171"/>
      <c r="H45" s="171"/>
      <c r="I45" s="171">
        <f t="shared" si="0"/>
        <v>0</v>
      </c>
      <c r="J45" s="169">
        <f t="shared" si="1"/>
        <v>20.76</v>
      </c>
      <c r="K45" s="1">
        <f t="shared" si="2"/>
        <v>0</v>
      </c>
      <c r="L45" s="1">
        <f t="shared" si="3"/>
        <v>0</v>
      </c>
      <c r="M45" s="1"/>
      <c r="N45" s="1">
        <v>1.73</v>
      </c>
      <c r="O45" s="1"/>
      <c r="P45" s="161"/>
      <c r="Q45" s="174"/>
      <c r="R45" s="174"/>
      <c r="S45" s="150"/>
      <c r="V45" s="175"/>
      <c r="Z45">
        <v>0</v>
      </c>
    </row>
    <row r="46" spans="1:26" ht="24.95" customHeight="1" x14ac:dyDescent="0.25">
      <c r="A46" s="172"/>
      <c r="B46" s="169" t="s">
        <v>427</v>
      </c>
      <c r="C46" s="173" t="s">
        <v>440</v>
      </c>
      <c r="D46" s="169" t="s">
        <v>441</v>
      </c>
      <c r="E46" s="169" t="s">
        <v>403</v>
      </c>
      <c r="F46" s="170">
        <v>10</v>
      </c>
      <c r="G46" s="171"/>
      <c r="H46" s="171"/>
      <c r="I46" s="171">
        <f t="shared" si="0"/>
        <v>0</v>
      </c>
      <c r="J46" s="169">
        <f t="shared" si="1"/>
        <v>17.3</v>
      </c>
      <c r="K46" s="1">
        <f t="shared" si="2"/>
        <v>0</v>
      </c>
      <c r="L46" s="1">
        <f t="shared" si="3"/>
        <v>0</v>
      </c>
      <c r="M46" s="1"/>
      <c r="N46" s="1">
        <v>1.73</v>
      </c>
      <c r="O46" s="1"/>
      <c r="P46" s="161"/>
      <c r="Q46" s="174"/>
      <c r="R46" s="174"/>
      <c r="S46" s="150"/>
      <c r="V46" s="175"/>
      <c r="Z46">
        <v>0</v>
      </c>
    </row>
    <row r="47" spans="1:26" ht="24.95" customHeight="1" x14ac:dyDescent="0.25">
      <c r="A47" s="172"/>
      <c r="B47" s="169" t="s">
        <v>427</v>
      </c>
      <c r="C47" s="173" t="s">
        <v>563</v>
      </c>
      <c r="D47" s="169" t="s">
        <v>564</v>
      </c>
      <c r="E47" s="169" t="s">
        <v>403</v>
      </c>
      <c r="F47" s="170">
        <v>4</v>
      </c>
      <c r="G47" s="171"/>
      <c r="H47" s="171"/>
      <c r="I47" s="171">
        <f t="shared" si="0"/>
        <v>0</v>
      </c>
      <c r="J47" s="169">
        <f t="shared" si="1"/>
        <v>30.88</v>
      </c>
      <c r="K47" s="1">
        <f t="shared" si="2"/>
        <v>0</v>
      </c>
      <c r="L47" s="1">
        <f t="shared" si="3"/>
        <v>0</v>
      </c>
      <c r="M47" s="1"/>
      <c r="N47" s="1">
        <v>7.72</v>
      </c>
      <c r="O47" s="1"/>
      <c r="P47" s="161"/>
      <c r="Q47" s="174"/>
      <c r="R47" s="174"/>
      <c r="S47" s="150"/>
      <c r="V47" s="175"/>
      <c r="Z47">
        <v>0</v>
      </c>
    </row>
    <row r="48" spans="1:26" ht="24.95" customHeight="1" x14ac:dyDescent="0.25">
      <c r="A48" s="172"/>
      <c r="B48" s="169" t="s">
        <v>427</v>
      </c>
      <c r="C48" s="173" t="s">
        <v>565</v>
      </c>
      <c r="D48" s="169" t="s">
        <v>566</v>
      </c>
      <c r="E48" s="169" t="s">
        <v>403</v>
      </c>
      <c r="F48" s="170">
        <v>8</v>
      </c>
      <c r="G48" s="171"/>
      <c r="H48" s="171"/>
      <c r="I48" s="171">
        <f t="shared" si="0"/>
        <v>0</v>
      </c>
      <c r="J48" s="169">
        <f t="shared" si="1"/>
        <v>27.92</v>
      </c>
      <c r="K48" s="1">
        <f t="shared" si="2"/>
        <v>0</v>
      </c>
      <c r="L48" s="1">
        <f t="shared" si="3"/>
        <v>0</v>
      </c>
      <c r="M48" s="1"/>
      <c r="N48" s="1">
        <v>3.49</v>
      </c>
      <c r="O48" s="1"/>
      <c r="P48" s="161"/>
      <c r="Q48" s="174"/>
      <c r="R48" s="174"/>
      <c r="S48" s="150"/>
      <c r="V48" s="175"/>
      <c r="Z48">
        <v>0</v>
      </c>
    </row>
    <row r="49" spans="1:26" ht="24.95" customHeight="1" x14ac:dyDescent="0.25">
      <c r="A49" s="172"/>
      <c r="B49" s="169" t="s">
        <v>427</v>
      </c>
      <c r="C49" s="173" t="s">
        <v>442</v>
      </c>
      <c r="D49" s="169" t="s">
        <v>443</v>
      </c>
      <c r="E49" s="169" t="s">
        <v>403</v>
      </c>
      <c r="F49" s="170">
        <v>4</v>
      </c>
      <c r="G49" s="171"/>
      <c r="H49" s="171"/>
      <c r="I49" s="171">
        <f t="shared" si="0"/>
        <v>0</v>
      </c>
      <c r="J49" s="169">
        <f t="shared" si="1"/>
        <v>6.76</v>
      </c>
      <c r="K49" s="1">
        <f t="shared" si="2"/>
        <v>0</v>
      </c>
      <c r="L49" s="1">
        <f t="shared" si="3"/>
        <v>0</v>
      </c>
      <c r="M49" s="1"/>
      <c r="N49" s="1">
        <v>1.69</v>
      </c>
      <c r="O49" s="1"/>
      <c r="P49" s="161"/>
      <c r="Q49" s="174"/>
      <c r="R49" s="174"/>
      <c r="S49" s="150"/>
      <c r="V49" s="175"/>
      <c r="Z49">
        <v>0</v>
      </c>
    </row>
    <row r="50" spans="1:26" ht="24.95" customHeight="1" x14ac:dyDescent="0.25">
      <c r="A50" s="172"/>
      <c r="B50" s="169" t="s">
        <v>427</v>
      </c>
      <c r="C50" s="173" t="s">
        <v>567</v>
      </c>
      <c r="D50" s="169" t="s">
        <v>568</v>
      </c>
      <c r="E50" s="169" t="s">
        <v>131</v>
      </c>
      <c r="F50" s="170">
        <v>65</v>
      </c>
      <c r="G50" s="171"/>
      <c r="H50" s="171"/>
      <c r="I50" s="171">
        <f t="shared" si="0"/>
        <v>0</v>
      </c>
      <c r="J50" s="169">
        <f t="shared" si="1"/>
        <v>88.4</v>
      </c>
      <c r="K50" s="1">
        <f t="shared" si="2"/>
        <v>0</v>
      </c>
      <c r="L50" s="1">
        <f t="shared" si="3"/>
        <v>0</v>
      </c>
      <c r="M50" s="1"/>
      <c r="N50" s="1">
        <v>1.3599999999999999</v>
      </c>
      <c r="O50" s="1"/>
      <c r="P50" s="161"/>
      <c r="Q50" s="174"/>
      <c r="R50" s="174"/>
      <c r="S50" s="150"/>
      <c r="V50" s="175"/>
      <c r="Z50">
        <v>0</v>
      </c>
    </row>
    <row r="51" spans="1:26" ht="24.95" customHeight="1" x14ac:dyDescent="0.25">
      <c r="A51" s="172"/>
      <c r="B51" s="169" t="s">
        <v>427</v>
      </c>
      <c r="C51" s="173" t="s">
        <v>569</v>
      </c>
      <c r="D51" s="169" t="s">
        <v>570</v>
      </c>
      <c r="E51" s="169" t="s">
        <v>403</v>
      </c>
      <c r="F51" s="170">
        <v>90</v>
      </c>
      <c r="G51" s="171"/>
      <c r="H51" s="171"/>
      <c r="I51" s="171">
        <f t="shared" si="0"/>
        <v>0</v>
      </c>
      <c r="J51" s="169">
        <f t="shared" si="1"/>
        <v>114.3</v>
      </c>
      <c r="K51" s="1">
        <f t="shared" si="2"/>
        <v>0</v>
      </c>
      <c r="L51" s="1">
        <f t="shared" si="3"/>
        <v>0</v>
      </c>
      <c r="M51" s="1"/>
      <c r="N51" s="1">
        <v>1.27</v>
      </c>
      <c r="O51" s="1"/>
      <c r="P51" s="161"/>
      <c r="Q51" s="174"/>
      <c r="R51" s="174"/>
      <c r="S51" s="150"/>
      <c r="V51" s="175"/>
      <c r="Z51">
        <v>0</v>
      </c>
    </row>
    <row r="52" spans="1:26" ht="24.95" customHeight="1" x14ac:dyDescent="0.25">
      <c r="A52" s="172"/>
      <c r="B52" s="169" t="s">
        <v>427</v>
      </c>
      <c r="C52" s="173" t="s">
        <v>571</v>
      </c>
      <c r="D52" s="169" t="s">
        <v>572</v>
      </c>
      <c r="E52" s="169" t="s">
        <v>403</v>
      </c>
      <c r="F52" s="170">
        <v>12</v>
      </c>
      <c r="G52" s="171"/>
      <c r="H52" s="171"/>
      <c r="I52" s="171">
        <f t="shared" si="0"/>
        <v>0</v>
      </c>
      <c r="J52" s="169">
        <f t="shared" si="1"/>
        <v>17.64</v>
      </c>
      <c r="K52" s="1">
        <f t="shared" si="2"/>
        <v>0</v>
      </c>
      <c r="L52" s="1">
        <f t="shared" si="3"/>
        <v>0</v>
      </c>
      <c r="M52" s="1"/>
      <c r="N52" s="1">
        <v>1.47</v>
      </c>
      <c r="O52" s="1"/>
      <c r="P52" s="161"/>
      <c r="Q52" s="174"/>
      <c r="R52" s="174"/>
      <c r="S52" s="150"/>
      <c r="V52" s="175"/>
      <c r="Z52">
        <v>0</v>
      </c>
    </row>
    <row r="53" spans="1:26" ht="24.95" customHeight="1" x14ac:dyDescent="0.25">
      <c r="A53" s="172"/>
      <c r="B53" s="169" t="s">
        <v>427</v>
      </c>
      <c r="C53" s="173" t="s">
        <v>444</v>
      </c>
      <c r="D53" s="169" t="s">
        <v>445</v>
      </c>
      <c r="E53" s="169" t="s">
        <v>403</v>
      </c>
      <c r="F53" s="170">
        <v>30</v>
      </c>
      <c r="G53" s="171"/>
      <c r="H53" s="171"/>
      <c r="I53" s="171">
        <f t="shared" si="0"/>
        <v>0</v>
      </c>
      <c r="J53" s="169">
        <f t="shared" si="1"/>
        <v>26.4</v>
      </c>
      <c r="K53" s="1">
        <f t="shared" si="2"/>
        <v>0</v>
      </c>
      <c r="L53" s="1">
        <f t="shared" si="3"/>
        <v>0</v>
      </c>
      <c r="M53" s="1"/>
      <c r="N53" s="1">
        <v>0.88</v>
      </c>
      <c r="O53" s="1"/>
      <c r="P53" s="161"/>
      <c r="Q53" s="174"/>
      <c r="R53" s="174"/>
      <c r="S53" s="150"/>
      <c r="V53" s="175"/>
      <c r="Z53">
        <v>0</v>
      </c>
    </row>
    <row r="54" spans="1:26" ht="24.95" customHeight="1" x14ac:dyDescent="0.25">
      <c r="A54" s="172"/>
      <c r="B54" s="169" t="s">
        <v>427</v>
      </c>
      <c r="C54" s="173" t="s">
        <v>573</v>
      </c>
      <c r="D54" s="169" t="s">
        <v>574</v>
      </c>
      <c r="E54" s="169" t="s">
        <v>131</v>
      </c>
      <c r="F54" s="170">
        <v>63</v>
      </c>
      <c r="G54" s="171"/>
      <c r="H54" s="171"/>
      <c r="I54" s="171">
        <f t="shared" si="0"/>
        <v>0</v>
      </c>
      <c r="J54" s="169">
        <f t="shared" si="1"/>
        <v>46.62</v>
      </c>
      <c r="K54" s="1">
        <f t="shared" si="2"/>
        <v>0</v>
      </c>
      <c r="L54" s="1">
        <f t="shared" si="3"/>
        <v>0</v>
      </c>
      <c r="M54" s="1"/>
      <c r="N54" s="1">
        <v>0.74</v>
      </c>
      <c r="O54" s="1"/>
      <c r="P54" s="161"/>
      <c r="Q54" s="174"/>
      <c r="R54" s="174"/>
      <c r="S54" s="150"/>
      <c r="V54" s="175"/>
      <c r="Z54">
        <v>0</v>
      </c>
    </row>
    <row r="55" spans="1:26" ht="24.95" customHeight="1" x14ac:dyDescent="0.25">
      <c r="A55" s="172"/>
      <c r="B55" s="169" t="s">
        <v>446</v>
      </c>
      <c r="C55" s="173" t="s">
        <v>575</v>
      </c>
      <c r="D55" s="169" t="s">
        <v>576</v>
      </c>
      <c r="E55" s="169" t="s">
        <v>131</v>
      </c>
      <c r="F55" s="170">
        <v>40</v>
      </c>
      <c r="G55" s="171"/>
      <c r="H55" s="171"/>
      <c r="I55" s="171">
        <f t="shared" si="0"/>
        <v>0</v>
      </c>
      <c r="J55" s="169">
        <f t="shared" si="1"/>
        <v>31.2</v>
      </c>
      <c r="K55" s="1">
        <f t="shared" si="2"/>
        <v>0</v>
      </c>
      <c r="L55" s="1">
        <f t="shared" si="3"/>
        <v>0</v>
      </c>
      <c r="M55" s="1"/>
      <c r="N55" s="1">
        <v>0.78</v>
      </c>
      <c r="O55" s="1"/>
      <c r="P55" s="161"/>
      <c r="Q55" s="174"/>
      <c r="R55" s="174"/>
      <c r="S55" s="150"/>
      <c r="V55" s="175"/>
      <c r="Z55">
        <v>0</v>
      </c>
    </row>
    <row r="56" spans="1:26" ht="24.95" customHeight="1" x14ac:dyDescent="0.25">
      <c r="A56" s="172"/>
      <c r="B56" s="169" t="s">
        <v>446</v>
      </c>
      <c r="C56" s="173" t="s">
        <v>577</v>
      </c>
      <c r="D56" s="169" t="s">
        <v>578</v>
      </c>
      <c r="E56" s="169" t="s">
        <v>131</v>
      </c>
      <c r="F56" s="170">
        <v>20</v>
      </c>
      <c r="G56" s="171"/>
      <c r="H56" s="171"/>
      <c r="I56" s="171">
        <f t="shared" si="0"/>
        <v>0</v>
      </c>
      <c r="J56" s="169">
        <f t="shared" si="1"/>
        <v>17.399999999999999</v>
      </c>
      <c r="K56" s="1">
        <f t="shared" si="2"/>
        <v>0</v>
      </c>
      <c r="L56" s="1">
        <f t="shared" si="3"/>
        <v>0</v>
      </c>
      <c r="M56" s="1"/>
      <c r="N56" s="1">
        <v>0.87</v>
      </c>
      <c r="O56" s="1"/>
      <c r="P56" s="161"/>
      <c r="Q56" s="174"/>
      <c r="R56" s="174"/>
      <c r="S56" s="150"/>
      <c r="V56" s="175"/>
      <c r="Z56">
        <v>0</v>
      </c>
    </row>
    <row r="57" spans="1:26" ht="24.95" customHeight="1" x14ac:dyDescent="0.25">
      <c r="A57" s="172"/>
      <c r="B57" s="169" t="s">
        <v>446</v>
      </c>
      <c r="C57" s="173" t="s">
        <v>579</v>
      </c>
      <c r="D57" s="169" t="s">
        <v>580</v>
      </c>
      <c r="E57" s="169" t="s">
        <v>131</v>
      </c>
      <c r="F57" s="170">
        <v>45</v>
      </c>
      <c r="G57" s="171"/>
      <c r="H57" s="171"/>
      <c r="I57" s="171">
        <f t="shared" si="0"/>
        <v>0</v>
      </c>
      <c r="J57" s="169">
        <f t="shared" si="1"/>
        <v>41.85</v>
      </c>
      <c r="K57" s="1">
        <f t="shared" si="2"/>
        <v>0</v>
      </c>
      <c r="L57" s="1">
        <f t="shared" si="3"/>
        <v>0</v>
      </c>
      <c r="M57" s="1"/>
      <c r="N57" s="1">
        <v>0.93</v>
      </c>
      <c r="O57" s="1"/>
      <c r="P57" s="161"/>
      <c r="Q57" s="174"/>
      <c r="R57" s="174"/>
      <c r="S57" s="150"/>
      <c r="V57" s="175"/>
      <c r="Z57">
        <v>0</v>
      </c>
    </row>
    <row r="58" spans="1:26" ht="24.95" customHeight="1" x14ac:dyDescent="0.25">
      <c r="A58" s="172"/>
      <c r="B58" s="169" t="s">
        <v>446</v>
      </c>
      <c r="C58" s="173" t="s">
        <v>581</v>
      </c>
      <c r="D58" s="169" t="s">
        <v>582</v>
      </c>
      <c r="E58" s="169" t="s">
        <v>403</v>
      </c>
      <c r="F58" s="170">
        <v>23</v>
      </c>
      <c r="G58" s="171"/>
      <c r="H58" s="171"/>
      <c r="I58" s="171">
        <f t="shared" si="0"/>
        <v>0</v>
      </c>
      <c r="J58" s="169">
        <f t="shared" si="1"/>
        <v>21.39</v>
      </c>
      <c r="K58" s="1">
        <f t="shared" si="2"/>
        <v>0</v>
      </c>
      <c r="L58" s="1">
        <f t="shared" si="3"/>
        <v>0</v>
      </c>
      <c r="M58" s="1"/>
      <c r="N58" s="1">
        <v>0.93</v>
      </c>
      <c r="O58" s="1"/>
      <c r="P58" s="161"/>
      <c r="Q58" s="174"/>
      <c r="R58" s="174"/>
      <c r="S58" s="150"/>
      <c r="V58" s="175"/>
      <c r="Z58">
        <v>0</v>
      </c>
    </row>
    <row r="59" spans="1:26" ht="24.95" customHeight="1" x14ac:dyDescent="0.25">
      <c r="A59" s="172"/>
      <c r="B59" s="169" t="s">
        <v>446</v>
      </c>
      <c r="C59" s="173" t="s">
        <v>583</v>
      </c>
      <c r="D59" s="169" t="s">
        <v>584</v>
      </c>
      <c r="E59" s="169" t="s">
        <v>403</v>
      </c>
      <c r="F59" s="170">
        <v>1</v>
      </c>
      <c r="G59" s="171"/>
      <c r="H59" s="171"/>
      <c r="I59" s="171">
        <f t="shared" si="0"/>
        <v>0</v>
      </c>
      <c r="J59" s="169">
        <f t="shared" si="1"/>
        <v>17.54</v>
      </c>
      <c r="K59" s="1">
        <f t="shared" si="2"/>
        <v>0</v>
      </c>
      <c r="L59" s="1">
        <f t="shared" si="3"/>
        <v>0</v>
      </c>
      <c r="M59" s="1"/>
      <c r="N59" s="1">
        <v>17.54</v>
      </c>
      <c r="O59" s="1"/>
      <c r="P59" s="161"/>
      <c r="Q59" s="174"/>
      <c r="R59" s="174"/>
      <c r="S59" s="150"/>
      <c r="V59" s="175"/>
      <c r="Z59">
        <v>0</v>
      </c>
    </row>
    <row r="60" spans="1:26" ht="24.95" customHeight="1" x14ac:dyDescent="0.25">
      <c r="A60" s="172"/>
      <c r="B60" s="169" t="s">
        <v>446</v>
      </c>
      <c r="C60" s="173" t="s">
        <v>451</v>
      </c>
      <c r="D60" s="169" t="s">
        <v>452</v>
      </c>
      <c r="E60" s="169" t="s">
        <v>403</v>
      </c>
      <c r="F60" s="170">
        <v>17</v>
      </c>
      <c r="G60" s="171"/>
      <c r="H60" s="171"/>
      <c r="I60" s="171">
        <f t="shared" si="0"/>
        <v>0</v>
      </c>
      <c r="J60" s="169">
        <f t="shared" si="1"/>
        <v>64.599999999999994</v>
      </c>
      <c r="K60" s="1">
        <f t="shared" si="2"/>
        <v>0</v>
      </c>
      <c r="L60" s="1">
        <f t="shared" si="3"/>
        <v>0</v>
      </c>
      <c r="M60" s="1"/>
      <c r="N60" s="1">
        <v>3.8</v>
      </c>
      <c r="O60" s="1"/>
      <c r="P60" s="161"/>
      <c r="Q60" s="174"/>
      <c r="R60" s="174"/>
      <c r="S60" s="150"/>
      <c r="V60" s="175"/>
      <c r="Z60">
        <v>0</v>
      </c>
    </row>
    <row r="61" spans="1:26" ht="24.95" customHeight="1" x14ac:dyDescent="0.25">
      <c r="A61" s="172"/>
      <c r="B61" s="169" t="s">
        <v>446</v>
      </c>
      <c r="C61" s="173" t="s">
        <v>453</v>
      </c>
      <c r="D61" s="169" t="s">
        <v>454</v>
      </c>
      <c r="E61" s="169" t="s">
        <v>403</v>
      </c>
      <c r="F61" s="170">
        <v>5</v>
      </c>
      <c r="G61" s="171"/>
      <c r="H61" s="171"/>
      <c r="I61" s="171">
        <f t="shared" si="0"/>
        <v>0</v>
      </c>
      <c r="J61" s="169">
        <f t="shared" si="1"/>
        <v>15.55</v>
      </c>
      <c r="K61" s="1">
        <f t="shared" si="2"/>
        <v>0</v>
      </c>
      <c r="L61" s="1">
        <f t="shared" si="3"/>
        <v>0</v>
      </c>
      <c r="M61" s="1"/>
      <c r="N61" s="1">
        <v>3.11</v>
      </c>
      <c r="O61" s="1"/>
      <c r="P61" s="161"/>
      <c r="Q61" s="174"/>
      <c r="R61" s="174"/>
      <c r="S61" s="150"/>
      <c r="V61" s="175"/>
      <c r="Z61">
        <v>0</v>
      </c>
    </row>
    <row r="62" spans="1:26" ht="24.95" customHeight="1" x14ac:dyDescent="0.25">
      <c r="A62" s="172"/>
      <c r="B62" s="169" t="s">
        <v>446</v>
      </c>
      <c r="C62" s="173" t="s">
        <v>585</v>
      </c>
      <c r="D62" s="169" t="s">
        <v>586</v>
      </c>
      <c r="E62" s="169" t="s">
        <v>403</v>
      </c>
      <c r="F62" s="170">
        <v>2</v>
      </c>
      <c r="G62" s="171"/>
      <c r="H62" s="171"/>
      <c r="I62" s="171">
        <f t="shared" si="0"/>
        <v>0</v>
      </c>
      <c r="J62" s="169">
        <f t="shared" si="1"/>
        <v>11.3</v>
      </c>
      <c r="K62" s="1">
        <f t="shared" si="2"/>
        <v>0</v>
      </c>
      <c r="L62" s="1">
        <f t="shared" si="3"/>
        <v>0</v>
      </c>
      <c r="M62" s="1"/>
      <c r="N62" s="1">
        <v>5.65</v>
      </c>
      <c r="O62" s="1"/>
      <c r="P62" s="161"/>
      <c r="Q62" s="174"/>
      <c r="R62" s="174"/>
      <c r="S62" s="150"/>
      <c r="V62" s="175"/>
      <c r="Z62">
        <v>0</v>
      </c>
    </row>
    <row r="63" spans="1:26" ht="24.95" customHeight="1" x14ac:dyDescent="0.25">
      <c r="A63" s="172"/>
      <c r="B63" s="169" t="s">
        <v>446</v>
      </c>
      <c r="C63" s="173" t="s">
        <v>587</v>
      </c>
      <c r="D63" s="169" t="s">
        <v>588</v>
      </c>
      <c r="E63" s="169" t="s">
        <v>403</v>
      </c>
      <c r="F63" s="170">
        <v>2</v>
      </c>
      <c r="G63" s="171"/>
      <c r="H63" s="171"/>
      <c r="I63" s="171">
        <f t="shared" ref="I63:I94" si="4">ROUND(F63*(G63+H63),2)</f>
        <v>0</v>
      </c>
      <c r="J63" s="169">
        <f t="shared" ref="J63:J94" si="5">ROUND(F63*(N63),2)</f>
        <v>16.96</v>
      </c>
      <c r="K63" s="1">
        <f t="shared" ref="K63:K94" si="6">ROUND(F63*(O63),2)</f>
        <v>0</v>
      </c>
      <c r="L63" s="1">
        <f t="shared" ref="L63:L94" si="7">ROUND(F63*(G63),2)</f>
        <v>0</v>
      </c>
      <c r="M63" s="1"/>
      <c r="N63" s="1">
        <v>8.48</v>
      </c>
      <c r="O63" s="1"/>
      <c r="P63" s="161"/>
      <c r="Q63" s="174"/>
      <c r="R63" s="174"/>
      <c r="S63" s="150"/>
      <c r="V63" s="175"/>
      <c r="Z63">
        <v>0</v>
      </c>
    </row>
    <row r="64" spans="1:26" ht="24.95" customHeight="1" x14ac:dyDescent="0.25">
      <c r="A64" s="172"/>
      <c r="B64" s="169" t="s">
        <v>446</v>
      </c>
      <c r="C64" s="173" t="s">
        <v>589</v>
      </c>
      <c r="D64" s="169" t="s">
        <v>590</v>
      </c>
      <c r="E64" s="169" t="s">
        <v>403</v>
      </c>
      <c r="F64" s="170">
        <v>5</v>
      </c>
      <c r="G64" s="171"/>
      <c r="H64" s="171"/>
      <c r="I64" s="171">
        <f t="shared" si="4"/>
        <v>0</v>
      </c>
      <c r="J64" s="169">
        <f t="shared" si="5"/>
        <v>30.55</v>
      </c>
      <c r="K64" s="1">
        <f t="shared" si="6"/>
        <v>0</v>
      </c>
      <c r="L64" s="1">
        <f t="shared" si="7"/>
        <v>0</v>
      </c>
      <c r="M64" s="1"/>
      <c r="N64" s="1">
        <v>6.11</v>
      </c>
      <c r="O64" s="1"/>
      <c r="P64" s="161"/>
      <c r="Q64" s="174"/>
      <c r="R64" s="174"/>
      <c r="S64" s="150"/>
      <c r="V64" s="175"/>
      <c r="Z64">
        <v>0</v>
      </c>
    </row>
    <row r="65" spans="1:26" ht="24.95" customHeight="1" x14ac:dyDescent="0.25">
      <c r="A65" s="172"/>
      <c r="B65" s="169" t="s">
        <v>446</v>
      </c>
      <c r="C65" s="173" t="s">
        <v>591</v>
      </c>
      <c r="D65" s="169" t="s">
        <v>592</v>
      </c>
      <c r="E65" s="169" t="s">
        <v>131</v>
      </c>
      <c r="F65" s="170">
        <v>10</v>
      </c>
      <c r="G65" s="171"/>
      <c r="H65" s="171"/>
      <c r="I65" s="171">
        <f t="shared" si="4"/>
        <v>0</v>
      </c>
      <c r="J65" s="169">
        <f t="shared" si="5"/>
        <v>6.8</v>
      </c>
      <c r="K65" s="1">
        <f t="shared" si="6"/>
        <v>0</v>
      </c>
      <c r="L65" s="1">
        <f t="shared" si="7"/>
        <v>0</v>
      </c>
      <c r="M65" s="1"/>
      <c r="N65" s="1">
        <v>0.68</v>
      </c>
      <c r="O65" s="1"/>
      <c r="P65" s="161"/>
      <c r="Q65" s="174"/>
      <c r="R65" s="174"/>
      <c r="S65" s="150"/>
      <c r="V65" s="175"/>
      <c r="Z65">
        <v>0</v>
      </c>
    </row>
    <row r="66" spans="1:26" ht="24.95" customHeight="1" x14ac:dyDescent="0.25">
      <c r="A66" s="172"/>
      <c r="B66" s="169" t="s">
        <v>446</v>
      </c>
      <c r="C66" s="173" t="s">
        <v>593</v>
      </c>
      <c r="D66" s="169" t="s">
        <v>594</v>
      </c>
      <c r="E66" s="169" t="s">
        <v>403</v>
      </c>
      <c r="F66" s="170">
        <v>1</v>
      </c>
      <c r="G66" s="171"/>
      <c r="H66" s="171"/>
      <c r="I66" s="171">
        <f t="shared" si="4"/>
        <v>0</v>
      </c>
      <c r="J66" s="169">
        <f t="shared" si="5"/>
        <v>28.67</v>
      </c>
      <c r="K66" s="1">
        <f t="shared" si="6"/>
        <v>0</v>
      </c>
      <c r="L66" s="1">
        <f t="shared" si="7"/>
        <v>0</v>
      </c>
      <c r="M66" s="1"/>
      <c r="N66" s="1">
        <v>28.67</v>
      </c>
      <c r="O66" s="1"/>
      <c r="P66" s="161"/>
      <c r="Q66" s="174"/>
      <c r="R66" s="174"/>
      <c r="S66" s="150"/>
      <c r="V66" s="175"/>
      <c r="Z66">
        <v>0</v>
      </c>
    </row>
    <row r="67" spans="1:26" ht="24.95" customHeight="1" x14ac:dyDescent="0.25">
      <c r="A67" s="172"/>
      <c r="B67" s="169" t="s">
        <v>446</v>
      </c>
      <c r="C67" s="173" t="s">
        <v>457</v>
      </c>
      <c r="D67" s="169" t="s">
        <v>458</v>
      </c>
      <c r="E67" s="169" t="s">
        <v>131</v>
      </c>
      <c r="F67" s="170">
        <v>120</v>
      </c>
      <c r="G67" s="171"/>
      <c r="H67" s="171"/>
      <c r="I67" s="171">
        <f t="shared" si="4"/>
        <v>0</v>
      </c>
      <c r="J67" s="169">
        <f t="shared" si="5"/>
        <v>20.399999999999999</v>
      </c>
      <c r="K67" s="1">
        <f t="shared" si="6"/>
        <v>0</v>
      </c>
      <c r="L67" s="1">
        <f t="shared" si="7"/>
        <v>0</v>
      </c>
      <c r="M67" s="1"/>
      <c r="N67" s="1">
        <v>0.17</v>
      </c>
      <c r="O67" s="1"/>
      <c r="P67" s="161"/>
      <c r="Q67" s="174"/>
      <c r="R67" s="174"/>
      <c r="S67" s="150"/>
      <c r="V67" s="175"/>
      <c r="Z67">
        <v>0</v>
      </c>
    </row>
    <row r="68" spans="1:26" ht="24.95" customHeight="1" x14ac:dyDescent="0.25">
      <c r="A68" s="172"/>
      <c r="B68" s="169" t="s">
        <v>446</v>
      </c>
      <c r="C68" s="173" t="s">
        <v>459</v>
      </c>
      <c r="D68" s="169" t="s">
        <v>460</v>
      </c>
      <c r="E68" s="169" t="s">
        <v>131</v>
      </c>
      <c r="F68" s="170">
        <v>648</v>
      </c>
      <c r="G68" s="171"/>
      <c r="H68" s="171"/>
      <c r="I68" s="171">
        <f t="shared" si="4"/>
        <v>0</v>
      </c>
      <c r="J68" s="169">
        <f t="shared" si="5"/>
        <v>123.12</v>
      </c>
      <c r="K68" s="1">
        <f t="shared" si="6"/>
        <v>0</v>
      </c>
      <c r="L68" s="1">
        <f t="shared" si="7"/>
        <v>0</v>
      </c>
      <c r="M68" s="1"/>
      <c r="N68" s="1">
        <v>0.19</v>
      </c>
      <c r="O68" s="1"/>
      <c r="P68" s="161"/>
      <c r="Q68" s="174"/>
      <c r="R68" s="174"/>
      <c r="S68" s="150"/>
      <c r="V68" s="175"/>
      <c r="Z68">
        <v>0</v>
      </c>
    </row>
    <row r="69" spans="1:26" ht="24.95" customHeight="1" x14ac:dyDescent="0.25">
      <c r="A69" s="172"/>
      <c r="B69" s="169" t="s">
        <v>446</v>
      </c>
      <c r="C69" s="173" t="s">
        <v>461</v>
      </c>
      <c r="D69" s="169" t="s">
        <v>462</v>
      </c>
      <c r="E69" s="169" t="s">
        <v>131</v>
      </c>
      <c r="F69" s="170">
        <v>17</v>
      </c>
      <c r="G69" s="171"/>
      <c r="H69" s="171"/>
      <c r="I69" s="171">
        <f t="shared" si="4"/>
        <v>0</v>
      </c>
      <c r="J69" s="169">
        <f t="shared" si="5"/>
        <v>3.91</v>
      </c>
      <c r="K69" s="1">
        <f t="shared" si="6"/>
        <v>0</v>
      </c>
      <c r="L69" s="1">
        <f t="shared" si="7"/>
        <v>0</v>
      </c>
      <c r="M69" s="1"/>
      <c r="N69" s="1">
        <v>0.23</v>
      </c>
      <c r="O69" s="1"/>
      <c r="P69" s="161"/>
      <c r="Q69" s="174"/>
      <c r="R69" s="174"/>
      <c r="S69" s="150"/>
      <c r="V69" s="175"/>
      <c r="Z69">
        <v>0</v>
      </c>
    </row>
    <row r="70" spans="1:26" ht="24.95" customHeight="1" x14ac:dyDescent="0.25">
      <c r="A70" s="172"/>
      <c r="B70" s="169" t="s">
        <v>446</v>
      </c>
      <c r="C70" s="173" t="s">
        <v>595</v>
      </c>
      <c r="D70" s="169" t="s">
        <v>596</v>
      </c>
      <c r="E70" s="169" t="s">
        <v>131</v>
      </c>
      <c r="F70" s="170">
        <v>17</v>
      </c>
      <c r="G70" s="171"/>
      <c r="H70" s="171"/>
      <c r="I70" s="171">
        <f t="shared" si="4"/>
        <v>0</v>
      </c>
      <c r="J70" s="169">
        <f t="shared" si="5"/>
        <v>4.42</v>
      </c>
      <c r="K70" s="1">
        <f t="shared" si="6"/>
        <v>0</v>
      </c>
      <c r="L70" s="1">
        <f t="shared" si="7"/>
        <v>0</v>
      </c>
      <c r="M70" s="1"/>
      <c r="N70" s="1">
        <v>0.26</v>
      </c>
      <c r="O70" s="1"/>
      <c r="P70" s="161"/>
      <c r="Q70" s="174"/>
      <c r="R70" s="174"/>
      <c r="S70" s="150"/>
      <c r="V70" s="175"/>
      <c r="Z70">
        <v>0</v>
      </c>
    </row>
    <row r="71" spans="1:26" ht="24.95" customHeight="1" x14ac:dyDescent="0.25">
      <c r="A71" s="172"/>
      <c r="B71" s="169" t="s">
        <v>446</v>
      </c>
      <c r="C71" s="173" t="s">
        <v>597</v>
      </c>
      <c r="D71" s="169" t="s">
        <v>598</v>
      </c>
      <c r="E71" s="169" t="s">
        <v>131</v>
      </c>
      <c r="F71" s="170">
        <v>114</v>
      </c>
      <c r="G71" s="171"/>
      <c r="H71" s="171"/>
      <c r="I71" s="171">
        <f t="shared" si="4"/>
        <v>0</v>
      </c>
      <c r="J71" s="169">
        <f t="shared" si="5"/>
        <v>71.819999999999993</v>
      </c>
      <c r="K71" s="1">
        <f t="shared" si="6"/>
        <v>0</v>
      </c>
      <c r="L71" s="1">
        <f t="shared" si="7"/>
        <v>0</v>
      </c>
      <c r="M71" s="1"/>
      <c r="N71" s="1">
        <v>0.63</v>
      </c>
      <c r="O71" s="1"/>
      <c r="P71" s="161"/>
      <c r="Q71" s="174"/>
      <c r="R71" s="174"/>
      <c r="S71" s="150"/>
      <c r="V71" s="175"/>
      <c r="Z71">
        <v>0</v>
      </c>
    </row>
    <row r="72" spans="1:26" ht="24.95" customHeight="1" x14ac:dyDescent="0.25">
      <c r="A72" s="172"/>
      <c r="B72" s="169" t="s">
        <v>446</v>
      </c>
      <c r="C72" s="173" t="s">
        <v>599</v>
      </c>
      <c r="D72" s="169" t="s">
        <v>600</v>
      </c>
      <c r="E72" s="169" t="s">
        <v>131</v>
      </c>
      <c r="F72" s="170">
        <v>60</v>
      </c>
      <c r="G72" s="171"/>
      <c r="H72" s="171"/>
      <c r="I72" s="171">
        <f t="shared" si="4"/>
        <v>0</v>
      </c>
      <c r="J72" s="169">
        <f t="shared" si="5"/>
        <v>42.6</v>
      </c>
      <c r="K72" s="1">
        <f t="shared" si="6"/>
        <v>0</v>
      </c>
      <c r="L72" s="1">
        <f t="shared" si="7"/>
        <v>0</v>
      </c>
      <c r="M72" s="1"/>
      <c r="N72" s="1">
        <v>0.71</v>
      </c>
      <c r="O72" s="1"/>
      <c r="P72" s="161"/>
      <c r="Q72" s="174"/>
      <c r="R72" s="174"/>
      <c r="S72" s="150"/>
      <c r="V72" s="175"/>
      <c r="Z72">
        <v>0</v>
      </c>
    </row>
    <row r="73" spans="1:26" ht="24.95" customHeight="1" x14ac:dyDescent="0.25">
      <c r="A73" s="172"/>
      <c r="B73" s="169" t="s">
        <v>465</v>
      </c>
      <c r="C73" s="173" t="s">
        <v>601</v>
      </c>
      <c r="D73" s="169" t="s">
        <v>602</v>
      </c>
      <c r="E73" s="169" t="s">
        <v>603</v>
      </c>
      <c r="F73" s="170">
        <v>40</v>
      </c>
      <c r="G73" s="171"/>
      <c r="H73" s="171"/>
      <c r="I73" s="171">
        <f t="shared" si="4"/>
        <v>0</v>
      </c>
      <c r="J73" s="169">
        <f t="shared" si="5"/>
        <v>2.4</v>
      </c>
      <c r="K73" s="1">
        <f t="shared" si="6"/>
        <v>0</v>
      </c>
      <c r="L73" s="1">
        <f t="shared" si="7"/>
        <v>0</v>
      </c>
      <c r="M73" s="1"/>
      <c r="N73" s="1">
        <v>0.06</v>
      </c>
      <c r="O73" s="1"/>
      <c r="P73" s="161"/>
      <c r="Q73" s="174"/>
      <c r="R73" s="174"/>
      <c r="S73" s="150"/>
      <c r="V73" s="175"/>
      <c r="Z73">
        <v>0</v>
      </c>
    </row>
    <row r="74" spans="1:26" ht="24.95" customHeight="1" x14ac:dyDescent="0.25">
      <c r="A74" s="172"/>
      <c r="B74" s="169" t="s">
        <v>465</v>
      </c>
      <c r="C74" s="173" t="s">
        <v>604</v>
      </c>
      <c r="D74" s="169" t="s">
        <v>605</v>
      </c>
      <c r="E74" s="169" t="s">
        <v>403</v>
      </c>
      <c r="F74" s="170">
        <v>1</v>
      </c>
      <c r="G74" s="171"/>
      <c r="H74" s="171"/>
      <c r="I74" s="171">
        <f t="shared" si="4"/>
        <v>0</v>
      </c>
      <c r="J74" s="169">
        <f t="shared" si="5"/>
        <v>680</v>
      </c>
      <c r="K74" s="1">
        <f t="shared" si="6"/>
        <v>0</v>
      </c>
      <c r="L74" s="1">
        <f t="shared" si="7"/>
        <v>0</v>
      </c>
      <c r="M74" s="1"/>
      <c r="N74" s="1">
        <v>680</v>
      </c>
      <c r="O74" s="1"/>
      <c r="P74" s="161"/>
      <c r="Q74" s="174"/>
      <c r="R74" s="174"/>
      <c r="S74" s="150"/>
      <c r="V74" s="175"/>
      <c r="Z74">
        <v>0</v>
      </c>
    </row>
    <row r="75" spans="1:26" ht="24.95" customHeight="1" x14ac:dyDescent="0.25">
      <c r="A75" s="172"/>
      <c r="B75" s="169" t="s">
        <v>465</v>
      </c>
      <c r="C75" s="173" t="s">
        <v>606</v>
      </c>
      <c r="D75" s="169" t="s">
        <v>607</v>
      </c>
      <c r="E75" s="169" t="s">
        <v>131</v>
      </c>
      <c r="F75" s="170">
        <v>45</v>
      </c>
      <c r="G75" s="171"/>
      <c r="H75" s="171"/>
      <c r="I75" s="171">
        <f t="shared" si="4"/>
        <v>0</v>
      </c>
      <c r="J75" s="169">
        <f t="shared" si="5"/>
        <v>28.8</v>
      </c>
      <c r="K75" s="1">
        <f t="shared" si="6"/>
        <v>0</v>
      </c>
      <c r="L75" s="1">
        <f t="shared" si="7"/>
        <v>0</v>
      </c>
      <c r="M75" s="1"/>
      <c r="N75" s="1">
        <v>0.64</v>
      </c>
      <c r="O75" s="1"/>
      <c r="P75" s="161"/>
      <c r="Q75" s="174"/>
      <c r="R75" s="174"/>
      <c r="S75" s="150"/>
      <c r="V75" s="175"/>
      <c r="Z75">
        <v>0</v>
      </c>
    </row>
    <row r="76" spans="1:26" ht="24.95" customHeight="1" x14ac:dyDescent="0.25">
      <c r="A76" s="172"/>
      <c r="B76" s="169" t="s">
        <v>465</v>
      </c>
      <c r="C76" s="173" t="s">
        <v>466</v>
      </c>
      <c r="D76" s="169" t="s">
        <v>467</v>
      </c>
      <c r="E76" s="169" t="s">
        <v>131</v>
      </c>
      <c r="F76" s="170">
        <v>17</v>
      </c>
      <c r="G76" s="171"/>
      <c r="H76" s="171"/>
      <c r="I76" s="171">
        <f t="shared" si="4"/>
        <v>0</v>
      </c>
      <c r="J76" s="169">
        <f t="shared" si="5"/>
        <v>14.28</v>
      </c>
      <c r="K76" s="1">
        <f t="shared" si="6"/>
        <v>0</v>
      </c>
      <c r="L76" s="1">
        <f t="shared" si="7"/>
        <v>0</v>
      </c>
      <c r="M76" s="1"/>
      <c r="N76" s="1">
        <v>0.84</v>
      </c>
      <c r="O76" s="1"/>
      <c r="P76" s="161"/>
      <c r="Q76" s="174"/>
      <c r="R76" s="174"/>
      <c r="S76" s="150"/>
      <c r="V76" s="175"/>
      <c r="Z76">
        <v>0</v>
      </c>
    </row>
    <row r="77" spans="1:26" ht="24.95" customHeight="1" x14ac:dyDescent="0.25">
      <c r="A77" s="172"/>
      <c r="B77" s="169" t="s">
        <v>465</v>
      </c>
      <c r="C77" s="173" t="s">
        <v>608</v>
      </c>
      <c r="D77" s="169" t="s">
        <v>609</v>
      </c>
      <c r="E77" s="169" t="s">
        <v>131</v>
      </c>
      <c r="F77" s="170">
        <v>17</v>
      </c>
      <c r="G77" s="171"/>
      <c r="H77" s="171"/>
      <c r="I77" s="171">
        <f t="shared" si="4"/>
        <v>0</v>
      </c>
      <c r="J77" s="169">
        <f t="shared" si="5"/>
        <v>22.44</v>
      </c>
      <c r="K77" s="1">
        <f t="shared" si="6"/>
        <v>0</v>
      </c>
      <c r="L77" s="1">
        <f t="shared" si="7"/>
        <v>0</v>
      </c>
      <c r="M77" s="1"/>
      <c r="N77" s="1">
        <v>1.32</v>
      </c>
      <c r="O77" s="1"/>
      <c r="P77" s="161"/>
      <c r="Q77" s="174"/>
      <c r="R77" s="174"/>
      <c r="S77" s="150"/>
      <c r="V77" s="175"/>
      <c r="Z77">
        <v>0</v>
      </c>
    </row>
    <row r="78" spans="1:26" ht="24.95" customHeight="1" x14ac:dyDescent="0.25">
      <c r="A78" s="172"/>
      <c r="B78" s="169" t="s">
        <v>465</v>
      </c>
      <c r="C78" s="173" t="s">
        <v>610</v>
      </c>
      <c r="D78" s="169" t="s">
        <v>611</v>
      </c>
      <c r="E78" s="169" t="s">
        <v>131</v>
      </c>
      <c r="F78" s="170">
        <v>63</v>
      </c>
      <c r="G78" s="171"/>
      <c r="H78" s="171"/>
      <c r="I78" s="171">
        <f t="shared" si="4"/>
        <v>0</v>
      </c>
      <c r="J78" s="169">
        <f t="shared" si="5"/>
        <v>65.52</v>
      </c>
      <c r="K78" s="1">
        <f t="shared" si="6"/>
        <v>0</v>
      </c>
      <c r="L78" s="1">
        <f t="shared" si="7"/>
        <v>0</v>
      </c>
      <c r="M78" s="1"/>
      <c r="N78" s="1">
        <v>1.04</v>
      </c>
      <c r="O78" s="1"/>
      <c r="P78" s="161"/>
      <c r="Q78" s="174"/>
      <c r="R78" s="174"/>
      <c r="S78" s="150"/>
      <c r="V78" s="175"/>
      <c r="Z78">
        <v>0</v>
      </c>
    </row>
    <row r="79" spans="1:26" ht="24.95" customHeight="1" x14ac:dyDescent="0.25">
      <c r="A79" s="172"/>
      <c r="B79" s="169" t="s">
        <v>465</v>
      </c>
      <c r="C79" s="173" t="s">
        <v>612</v>
      </c>
      <c r="D79" s="169" t="s">
        <v>613</v>
      </c>
      <c r="E79" s="169" t="s">
        <v>403</v>
      </c>
      <c r="F79" s="170">
        <v>23</v>
      </c>
      <c r="G79" s="171"/>
      <c r="H79" s="171"/>
      <c r="I79" s="171">
        <f t="shared" si="4"/>
        <v>0</v>
      </c>
      <c r="J79" s="169">
        <f t="shared" si="5"/>
        <v>4.1399999999999997</v>
      </c>
      <c r="K79" s="1">
        <f t="shared" si="6"/>
        <v>0</v>
      </c>
      <c r="L79" s="1">
        <f t="shared" si="7"/>
        <v>0</v>
      </c>
      <c r="M79" s="1"/>
      <c r="N79" s="1">
        <v>0.18</v>
      </c>
      <c r="O79" s="1"/>
      <c r="P79" s="161"/>
      <c r="Q79" s="174"/>
      <c r="R79" s="174"/>
      <c r="S79" s="150"/>
      <c r="V79" s="175"/>
      <c r="Z79">
        <v>0</v>
      </c>
    </row>
    <row r="80" spans="1:26" ht="24.95" customHeight="1" x14ac:dyDescent="0.25">
      <c r="A80" s="172"/>
      <c r="B80" s="169" t="s">
        <v>465</v>
      </c>
      <c r="C80" s="173" t="s">
        <v>614</v>
      </c>
      <c r="D80" s="169" t="s">
        <v>615</v>
      </c>
      <c r="E80" s="169" t="s">
        <v>403</v>
      </c>
      <c r="F80" s="170">
        <v>5</v>
      </c>
      <c r="G80" s="171"/>
      <c r="H80" s="171"/>
      <c r="I80" s="171">
        <f t="shared" si="4"/>
        <v>0</v>
      </c>
      <c r="J80" s="169">
        <f t="shared" si="5"/>
        <v>1.35</v>
      </c>
      <c r="K80" s="1">
        <f t="shared" si="6"/>
        <v>0</v>
      </c>
      <c r="L80" s="1">
        <f t="shared" si="7"/>
        <v>0</v>
      </c>
      <c r="M80" s="1"/>
      <c r="N80" s="1">
        <v>0.27</v>
      </c>
      <c r="O80" s="1"/>
      <c r="P80" s="161"/>
      <c r="Q80" s="174"/>
      <c r="R80" s="174"/>
      <c r="S80" s="150"/>
      <c r="V80" s="175"/>
      <c r="Z80">
        <v>0</v>
      </c>
    </row>
    <row r="81" spans="1:26" ht="24.95" customHeight="1" x14ac:dyDescent="0.25">
      <c r="A81" s="172"/>
      <c r="B81" s="169" t="s">
        <v>465</v>
      </c>
      <c r="C81" s="173" t="s">
        <v>616</v>
      </c>
      <c r="D81" s="169" t="s">
        <v>617</v>
      </c>
      <c r="E81" s="169" t="s">
        <v>131</v>
      </c>
      <c r="F81" s="170">
        <v>40</v>
      </c>
      <c r="G81" s="171"/>
      <c r="H81" s="171"/>
      <c r="I81" s="171">
        <f t="shared" si="4"/>
        <v>0</v>
      </c>
      <c r="J81" s="169">
        <f t="shared" si="5"/>
        <v>40</v>
      </c>
      <c r="K81" s="1">
        <f t="shared" si="6"/>
        <v>0</v>
      </c>
      <c r="L81" s="1">
        <f t="shared" si="7"/>
        <v>0</v>
      </c>
      <c r="M81" s="1"/>
      <c r="N81" s="1">
        <v>1</v>
      </c>
      <c r="O81" s="1"/>
      <c r="P81" s="161"/>
      <c r="Q81" s="174"/>
      <c r="R81" s="174"/>
      <c r="S81" s="150"/>
      <c r="V81" s="175"/>
      <c r="Z81">
        <v>0</v>
      </c>
    </row>
    <row r="82" spans="1:26" ht="24.95" customHeight="1" x14ac:dyDescent="0.25">
      <c r="A82" s="172"/>
      <c r="B82" s="169" t="s">
        <v>465</v>
      </c>
      <c r="C82" s="173" t="s">
        <v>618</v>
      </c>
      <c r="D82" s="169" t="s">
        <v>619</v>
      </c>
      <c r="E82" s="169" t="s">
        <v>131</v>
      </c>
      <c r="F82" s="170">
        <v>20</v>
      </c>
      <c r="G82" s="171"/>
      <c r="H82" s="171"/>
      <c r="I82" s="171">
        <f t="shared" si="4"/>
        <v>0</v>
      </c>
      <c r="J82" s="169">
        <f t="shared" si="5"/>
        <v>7.2</v>
      </c>
      <c r="K82" s="1">
        <f t="shared" si="6"/>
        <v>0</v>
      </c>
      <c r="L82" s="1">
        <f t="shared" si="7"/>
        <v>0</v>
      </c>
      <c r="M82" s="1"/>
      <c r="N82" s="1">
        <v>0.36</v>
      </c>
      <c r="O82" s="1"/>
      <c r="P82" s="161"/>
      <c r="Q82" s="174"/>
      <c r="R82" s="174"/>
      <c r="S82" s="150"/>
      <c r="V82" s="175"/>
      <c r="Z82">
        <v>0</v>
      </c>
    </row>
    <row r="83" spans="1:26" ht="24.95" customHeight="1" x14ac:dyDescent="0.25">
      <c r="A83" s="172"/>
      <c r="B83" s="169" t="s">
        <v>465</v>
      </c>
      <c r="C83" s="173" t="s">
        <v>472</v>
      </c>
      <c r="D83" s="169" t="s">
        <v>473</v>
      </c>
      <c r="E83" s="169" t="s">
        <v>403</v>
      </c>
      <c r="F83" s="170">
        <v>12</v>
      </c>
      <c r="G83" s="171"/>
      <c r="H83" s="171"/>
      <c r="I83" s="171">
        <f t="shared" si="4"/>
        <v>0</v>
      </c>
      <c r="J83" s="169">
        <f t="shared" si="5"/>
        <v>6.72</v>
      </c>
      <c r="K83" s="1">
        <f t="shared" si="6"/>
        <v>0</v>
      </c>
      <c r="L83" s="1">
        <f t="shared" si="7"/>
        <v>0</v>
      </c>
      <c r="M83" s="1"/>
      <c r="N83" s="1">
        <v>0.56000000000000005</v>
      </c>
      <c r="O83" s="1"/>
      <c r="P83" s="161"/>
      <c r="Q83" s="174"/>
      <c r="R83" s="174"/>
      <c r="S83" s="150"/>
      <c r="V83" s="175"/>
      <c r="Z83">
        <v>0</v>
      </c>
    </row>
    <row r="84" spans="1:26" ht="24.95" customHeight="1" x14ac:dyDescent="0.25">
      <c r="A84" s="172"/>
      <c r="B84" s="169" t="s">
        <v>465</v>
      </c>
      <c r="C84" s="173" t="s">
        <v>474</v>
      </c>
      <c r="D84" s="169" t="s">
        <v>475</v>
      </c>
      <c r="E84" s="169" t="s">
        <v>403</v>
      </c>
      <c r="F84" s="170">
        <v>10</v>
      </c>
      <c r="G84" s="171"/>
      <c r="H84" s="171"/>
      <c r="I84" s="171">
        <f t="shared" si="4"/>
        <v>0</v>
      </c>
      <c r="J84" s="169">
        <f t="shared" si="5"/>
        <v>6.9</v>
      </c>
      <c r="K84" s="1">
        <f t="shared" si="6"/>
        <v>0</v>
      </c>
      <c r="L84" s="1">
        <f t="shared" si="7"/>
        <v>0</v>
      </c>
      <c r="M84" s="1"/>
      <c r="N84" s="1">
        <v>0.69</v>
      </c>
      <c r="O84" s="1"/>
      <c r="P84" s="161"/>
      <c r="Q84" s="174"/>
      <c r="R84" s="174"/>
      <c r="S84" s="150"/>
      <c r="V84" s="175"/>
      <c r="Z84">
        <v>0</v>
      </c>
    </row>
    <row r="85" spans="1:26" ht="24.95" customHeight="1" x14ac:dyDescent="0.25">
      <c r="A85" s="172"/>
      <c r="B85" s="169" t="s">
        <v>465</v>
      </c>
      <c r="C85" s="173" t="s">
        <v>620</v>
      </c>
      <c r="D85" s="169" t="s">
        <v>621</v>
      </c>
      <c r="E85" s="169" t="s">
        <v>403</v>
      </c>
      <c r="F85" s="170">
        <v>4</v>
      </c>
      <c r="G85" s="171"/>
      <c r="H85" s="171"/>
      <c r="I85" s="171">
        <f t="shared" si="4"/>
        <v>0</v>
      </c>
      <c r="J85" s="169">
        <f t="shared" si="5"/>
        <v>4</v>
      </c>
      <c r="K85" s="1">
        <f t="shared" si="6"/>
        <v>0</v>
      </c>
      <c r="L85" s="1">
        <f t="shared" si="7"/>
        <v>0</v>
      </c>
      <c r="M85" s="1"/>
      <c r="N85" s="1">
        <v>1</v>
      </c>
      <c r="O85" s="1"/>
      <c r="P85" s="161"/>
      <c r="Q85" s="174"/>
      <c r="R85" s="174"/>
      <c r="S85" s="150"/>
      <c r="V85" s="175"/>
      <c r="Z85">
        <v>0</v>
      </c>
    </row>
    <row r="86" spans="1:26" ht="24.95" customHeight="1" x14ac:dyDescent="0.25">
      <c r="A86" s="172"/>
      <c r="B86" s="169" t="s">
        <v>465</v>
      </c>
      <c r="C86" s="173" t="s">
        <v>622</v>
      </c>
      <c r="D86" s="169" t="s">
        <v>623</v>
      </c>
      <c r="E86" s="169" t="s">
        <v>403</v>
      </c>
      <c r="F86" s="170">
        <v>90</v>
      </c>
      <c r="G86" s="171"/>
      <c r="H86" s="171"/>
      <c r="I86" s="171">
        <f t="shared" si="4"/>
        <v>0</v>
      </c>
      <c r="J86" s="169">
        <f t="shared" si="5"/>
        <v>55.8</v>
      </c>
      <c r="K86" s="1">
        <f t="shared" si="6"/>
        <v>0</v>
      </c>
      <c r="L86" s="1">
        <f t="shared" si="7"/>
        <v>0</v>
      </c>
      <c r="M86" s="1"/>
      <c r="N86" s="1">
        <v>0.62</v>
      </c>
      <c r="O86" s="1"/>
      <c r="P86" s="161"/>
      <c r="Q86" s="174"/>
      <c r="R86" s="174"/>
      <c r="S86" s="150"/>
      <c r="V86" s="175"/>
      <c r="Z86">
        <v>0</v>
      </c>
    </row>
    <row r="87" spans="1:26" ht="24.95" customHeight="1" x14ac:dyDescent="0.25">
      <c r="A87" s="172"/>
      <c r="B87" s="169" t="s">
        <v>465</v>
      </c>
      <c r="C87" s="173" t="s">
        <v>624</v>
      </c>
      <c r="D87" s="169" t="s">
        <v>625</v>
      </c>
      <c r="E87" s="169" t="s">
        <v>403</v>
      </c>
      <c r="F87" s="170">
        <v>12</v>
      </c>
      <c r="G87" s="171"/>
      <c r="H87" s="171"/>
      <c r="I87" s="171">
        <f t="shared" si="4"/>
        <v>0</v>
      </c>
      <c r="J87" s="169">
        <f t="shared" si="5"/>
        <v>14.64</v>
      </c>
      <c r="K87" s="1">
        <f t="shared" si="6"/>
        <v>0</v>
      </c>
      <c r="L87" s="1">
        <f t="shared" si="7"/>
        <v>0</v>
      </c>
      <c r="M87" s="1"/>
      <c r="N87" s="1">
        <v>1.22</v>
      </c>
      <c r="O87" s="1"/>
      <c r="P87" s="161"/>
      <c r="Q87" s="174"/>
      <c r="R87" s="174"/>
      <c r="S87" s="150"/>
      <c r="V87" s="175"/>
      <c r="Z87">
        <v>0</v>
      </c>
    </row>
    <row r="88" spans="1:26" ht="24.95" customHeight="1" x14ac:dyDescent="0.25">
      <c r="A88" s="172"/>
      <c r="B88" s="169" t="s">
        <v>465</v>
      </c>
      <c r="C88" s="173" t="s">
        <v>626</v>
      </c>
      <c r="D88" s="169" t="s">
        <v>627</v>
      </c>
      <c r="E88" s="169" t="s">
        <v>403</v>
      </c>
      <c r="F88" s="170">
        <v>12</v>
      </c>
      <c r="G88" s="171"/>
      <c r="H88" s="171"/>
      <c r="I88" s="171">
        <f t="shared" si="4"/>
        <v>0</v>
      </c>
      <c r="J88" s="169">
        <f t="shared" si="5"/>
        <v>4.8</v>
      </c>
      <c r="K88" s="1">
        <f t="shared" si="6"/>
        <v>0</v>
      </c>
      <c r="L88" s="1">
        <f t="shared" si="7"/>
        <v>0</v>
      </c>
      <c r="M88" s="1"/>
      <c r="N88" s="1">
        <v>0.4</v>
      </c>
      <c r="O88" s="1"/>
      <c r="P88" s="161"/>
      <c r="Q88" s="174"/>
      <c r="R88" s="174"/>
      <c r="S88" s="150"/>
      <c r="V88" s="175"/>
      <c r="Z88">
        <v>0</v>
      </c>
    </row>
    <row r="89" spans="1:26" ht="24.95" customHeight="1" x14ac:dyDescent="0.25">
      <c r="A89" s="172"/>
      <c r="B89" s="169" t="s">
        <v>465</v>
      </c>
      <c r="C89" s="173" t="s">
        <v>628</v>
      </c>
      <c r="D89" s="169" t="s">
        <v>629</v>
      </c>
      <c r="E89" s="169" t="s">
        <v>403</v>
      </c>
      <c r="F89" s="170">
        <v>4</v>
      </c>
      <c r="G89" s="171"/>
      <c r="H89" s="171"/>
      <c r="I89" s="171">
        <f t="shared" si="4"/>
        <v>0</v>
      </c>
      <c r="J89" s="169">
        <f t="shared" si="5"/>
        <v>14</v>
      </c>
      <c r="K89" s="1">
        <f t="shared" si="6"/>
        <v>0</v>
      </c>
      <c r="L89" s="1">
        <f t="shared" si="7"/>
        <v>0</v>
      </c>
      <c r="M89" s="1"/>
      <c r="N89" s="1">
        <v>3.5</v>
      </c>
      <c r="O89" s="1"/>
      <c r="P89" s="161"/>
      <c r="Q89" s="174"/>
      <c r="R89" s="174"/>
      <c r="S89" s="150"/>
      <c r="V89" s="175"/>
      <c r="Z89">
        <v>0</v>
      </c>
    </row>
    <row r="90" spans="1:26" ht="24.95" customHeight="1" x14ac:dyDescent="0.25">
      <c r="A90" s="172"/>
      <c r="B90" s="169" t="s">
        <v>465</v>
      </c>
      <c r="C90" s="173" t="s">
        <v>630</v>
      </c>
      <c r="D90" s="169" t="s">
        <v>631</v>
      </c>
      <c r="E90" s="169" t="s">
        <v>403</v>
      </c>
      <c r="F90" s="170">
        <v>8</v>
      </c>
      <c r="G90" s="171"/>
      <c r="H90" s="171"/>
      <c r="I90" s="171">
        <f t="shared" si="4"/>
        <v>0</v>
      </c>
      <c r="J90" s="169">
        <f t="shared" si="5"/>
        <v>6.4</v>
      </c>
      <c r="K90" s="1">
        <f t="shared" si="6"/>
        <v>0</v>
      </c>
      <c r="L90" s="1">
        <f t="shared" si="7"/>
        <v>0</v>
      </c>
      <c r="M90" s="1"/>
      <c r="N90" s="1">
        <v>0.8</v>
      </c>
      <c r="O90" s="1"/>
      <c r="P90" s="161"/>
      <c r="Q90" s="174"/>
      <c r="R90" s="174"/>
      <c r="S90" s="150"/>
      <c r="V90" s="175"/>
      <c r="Z90">
        <v>0</v>
      </c>
    </row>
    <row r="91" spans="1:26" ht="24.95" customHeight="1" x14ac:dyDescent="0.25">
      <c r="A91" s="172"/>
      <c r="B91" s="169" t="s">
        <v>465</v>
      </c>
      <c r="C91" s="173" t="s">
        <v>478</v>
      </c>
      <c r="D91" s="169" t="s">
        <v>479</v>
      </c>
      <c r="E91" s="169" t="s">
        <v>180</v>
      </c>
      <c r="F91" s="170">
        <v>9.3000000000000007</v>
      </c>
      <c r="G91" s="171"/>
      <c r="H91" s="171"/>
      <c r="I91" s="171">
        <f t="shared" si="4"/>
        <v>0</v>
      </c>
      <c r="J91" s="169">
        <f t="shared" si="5"/>
        <v>8.56</v>
      </c>
      <c r="K91" s="1">
        <f t="shared" si="6"/>
        <v>0</v>
      </c>
      <c r="L91" s="1">
        <f t="shared" si="7"/>
        <v>0</v>
      </c>
      <c r="M91" s="1"/>
      <c r="N91" s="1">
        <v>0.92</v>
      </c>
      <c r="O91" s="1"/>
      <c r="P91" s="161"/>
      <c r="Q91" s="174"/>
      <c r="R91" s="174"/>
      <c r="S91" s="150"/>
      <c r="V91" s="175"/>
      <c r="Z91">
        <v>0</v>
      </c>
    </row>
    <row r="92" spans="1:26" ht="24.95" customHeight="1" x14ac:dyDescent="0.25">
      <c r="A92" s="172"/>
      <c r="B92" s="169" t="s">
        <v>465</v>
      </c>
      <c r="C92" s="173" t="s">
        <v>480</v>
      </c>
      <c r="D92" s="169" t="s">
        <v>481</v>
      </c>
      <c r="E92" s="169" t="s">
        <v>180</v>
      </c>
      <c r="F92" s="170">
        <v>56.52</v>
      </c>
      <c r="G92" s="171"/>
      <c r="H92" s="171"/>
      <c r="I92" s="171">
        <f t="shared" si="4"/>
        <v>0</v>
      </c>
      <c r="J92" s="169">
        <f t="shared" si="5"/>
        <v>52</v>
      </c>
      <c r="K92" s="1">
        <f t="shared" si="6"/>
        <v>0</v>
      </c>
      <c r="L92" s="1">
        <f t="shared" si="7"/>
        <v>0</v>
      </c>
      <c r="M92" s="1"/>
      <c r="N92" s="1">
        <v>0.92</v>
      </c>
      <c r="O92" s="1"/>
      <c r="P92" s="161"/>
      <c r="Q92" s="174"/>
      <c r="R92" s="174"/>
      <c r="S92" s="150"/>
      <c r="V92" s="175"/>
      <c r="Z92">
        <v>0</v>
      </c>
    </row>
    <row r="93" spans="1:26" ht="24.95" customHeight="1" x14ac:dyDescent="0.25">
      <c r="A93" s="172"/>
      <c r="B93" s="169" t="s">
        <v>465</v>
      </c>
      <c r="C93" s="173" t="s">
        <v>632</v>
      </c>
      <c r="D93" s="169" t="s">
        <v>633</v>
      </c>
      <c r="E93" s="169" t="s">
        <v>180</v>
      </c>
      <c r="F93" s="170">
        <v>8.7750000000000004</v>
      </c>
      <c r="G93" s="171"/>
      <c r="H93" s="171"/>
      <c r="I93" s="171">
        <f t="shared" si="4"/>
        <v>0</v>
      </c>
      <c r="J93" s="169">
        <f t="shared" si="5"/>
        <v>43.61</v>
      </c>
      <c r="K93" s="1">
        <f t="shared" si="6"/>
        <v>0</v>
      </c>
      <c r="L93" s="1">
        <f t="shared" si="7"/>
        <v>0</v>
      </c>
      <c r="M93" s="1"/>
      <c r="N93" s="1">
        <v>4.97</v>
      </c>
      <c r="O93" s="1"/>
      <c r="P93" s="161"/>
      <c r="Q93" s="174"/>
      <c r="R93" s="174"/>
      <c r="S93" s="150"/>
      <c r="V93" s="175"/>
      <c r="Z93">
        <v>0</v>
      </c>
    </row>
    <row r="94" spans="1:26" ht="24.95" customHeight="1" x14ac:dyDescent="0.25">
      <c r="A94" s="172"/>
      <c r="B94" s="169" t="s">
        <v>465</v>
      </c>
      <c r="C94" s="173" t="s">
        <v>634</v>
      </c>
      <c r="D94" s="169" t="s">
        <v>635</v>
      </c>
      <c r="E94" s="169" t="s">
        <v>403</v>
      </c>
      <c r="F94" s="170">
        <v>1</v>
      </c>
      <c r="G94" s="171"/>
      <c r="H94" s="171"/>
      <c r="I94" s="171">
        <f t="shared" si="4"/>
        <v>0</v>
      </c>
      <c r="J94" s="169">
        <f t="shared" si="5"/>
        <v>0.38</v>
      </c>
      <c r="K94" s="1">
        <f t="shared" si="6"/>
        <v>0</v>
      </c>
      <c r="L94" s="1">
        <f t="shared" si="7"/>
        <v>0</v>
      </c>
      <c r="M94" s="1"/>
      <c r="N94" s="1">
        <v>0.38</v>
      </c>
      <c r="O94" s="1"/>
      <c r="P94" s="161"/>
      <c r="Q94" s="174"/>
      <c r="R94" s="174"/>
      <c r="S94" s="150"/>
      <c r="V94" s="175"/>
      <c r="Z94">
        <v>0</v>
      </c>
    </row>
    <row r="95" spans="1:26" ht="24.95" customHeight="1" x14ac:dyDescent="0.25">
      <c r="A95" s="172"/>
      <c r="B95" s="169" t="s">
        <v>465</v>
      </c>
      <c r="C95" s="173" t="s">
        <v>636</v>
      </c>
      <c r="D95" s="169" t="s">
        <v>637</v>
      </c>
      <c r="E95" s="169" t="s">
        <v>403</v>
      </c>
      <c r="F95" s="170">
        <v>1</v>
      </c>
      <c r="G95" s="171"/>
      <c r="H95" s="171"/>
      <c r="I95" s="171">
        <f t="shared" ref="I95:I126" si="8">ROUND(F95*(G95+H95),2)</f>
        <v>0</v>
      </c>
      <c r="J95" s="169">
        <f t="shared" ref="J95:J122" si="9">ROUND(F95*(N95),2)</f>
        <v>0.38</v>
      </c>
      <c r="K95" s="1">
        <f t="shared" ref="K95:K122" si="10">ROUND(F95*(O95),2)</f>
        <v>0</v>
      </c>
      <c r="L95" s="1">
        <f t="shared" ref="L95:L114" si="11">ROUND(F95*(G95),2)</f>
        <v>0</v>
      </c>
      <c r="M95" s="1"/>
      <c r="N95" s="1">
        <v>0.38</v>
      </c>
      <c r="O95" s="1"/>
      <c r="P95" s="161"/>
      <c r="Q95" s="174"/>
      <c r="R95" s="174"/>
      <c r="S95" s="150"/>
      <c r="V95" s="175"/>
      <c r="Z95">
        <v>0</v>
      </c>
    </row>
    <row r="96" spans="1:26" ht="24.95" customHeight="1" x14ac:dyDescent="0.25">
      <c r="A96" s="172"/>
      <c r="B96" s="169" t="s">
        <v>465</v>
      </c>
      <c r="C96" s="173" t="s">
        <v>638</v>
      </c>
      <c r="D96" s="169" t="s">
        <v>639</v>
      </c>
      <c r="E96" s="169" t="s">
        <v>403</v>
      </c>
      <c r="F96" s="170">
        <v>1</v>
      </c>
      <c r="G96" s="171"/>
      <c r="H96" s="171"/>
      <c r="I96" s="171">
        <f t="shared" si="8"/>
        <v>0</v>
      </c>
      <c r="J96" s="169">
        <f t="shared" si="9"/>
        <v>0.38</v>
      </c>
      <c r="K96" s="1">
        <f t="shared" si="10"/>
        <v>0</v>
      </c>
      <c r="L96" s="1">
        <f t="shared" si="11"/>
        <v>0</v>
      </c>
      <c r="M96" s="1"/>
      <c r="N96" s="1">
        <v>0.38</v>
      </c>
      <c r="O96" s="1"/>
      <c r="P96" s="161"/>
      <c r="Q96" s="174"/>
      <c r="R96" s="174"/>
      <c r="S96" s="150"/>
      <c r="V96" s="175"/>
      <c r="Z96">
        <v>0</v>
      </c>
    </row>
    <row r="97" spans="1:26" ht="24.95" customHeight="1" x14ac:dyDescent="0.25">
      <c r="A97" s="172"/>
      <c r="B97" s="169" t="s">
        <v>465</v>
      </c>
      <c r="C97" s="173" t="s">
        <v>640</v>
      </c>
      <c r="D97" s="169" t="s">
        <v>641</v>
      </c>
      <c r="E97" s="169" t="s">
        <v>403</v>
      </c>
      <c r="F97" s="170">
        <v>1</v>
      </c>
      <c r="G97" s="171"/>
      <c r="H97" s="171"/>
      <c r="I97" s="171">
        <f t="shared" si="8"/>
        <v>0</v>
      </c>
      <c r="J97" s="169">
        <f t="shared" si="9"/>
        <v>0.38</v>
      </c>
      <c r="K97" s="1">
        <f t="shared" si="10"/>
        <v>0</v>
      </c>
      <c r="L97" s="1">
        <f t="shared" si="11"/>
        <v>0</v>
      </c>
      <c r="M97" s="1"/>
      <c r="N97" s="1">
        <v>0.38</v>
      </c>
      <c r="O97" s="1"/>
      <c r="P97" s="161"/>
      <c r="Q97" s="174"/>
      <c r="R97" s="174"/>
      <c r="S97" s="150"/>
      <c r="V97" s="175"/>
      <c r="Z97">
        <v>0</v>
      </c>
    </row>
    <row r="98" spans="1:26" ht="24.95" customHeight="1" x14ac:dyDescent="0.25">
      <c r="A98" s="172"/>
      <c r="B98" s="169" t="s">
        <v>465</v>
      </c>
      <c r="C98" s="173" t="s">
        <v>482</v>
      </c>
      <c r="D98" s="169" t="s">
        <v>483</v>
      </c>
      <c r="E98" s="169" t="s">
        <v>403</v>
      </c>
      <c r="F98" s="170">
        <v>4</v>
      </c>
      <c r="G98" s="171"/>
      <c r="H98" s="171"/>
      <c r="I98" s="171">
        <f t="shared" si="8"/>
        <v>0</v>
      </c>
      <c r="J98" s="169">
        <f t="shared" si="9"/>
        <v>17.48</v>
      </c>
      <c r="K98" s="1">
        <f t="shared" si="10"/>
        <v>0</v>
      </c>
      <c r="L98" s="1">
        <f t="shared" si="11"/>
        <v>0</v>
      </c>
      <c r="M98" s="1"/>
      <c r="N98" s="1">
        <v>4.37</v>
      </c>
      <c r="O98" s="1"/>
      <c r="P98" s="161"/>
      <c r="Q98" s="174"/>
      <c r="R98" s="174"/>
      <c r="S98" s="150"/>
      <c r="V98" s="175"/>
      <c r="Z98">
        <v>0</v>
      </c>
    </row>
    <row r="99" spans="1:26" ht="24.95" customHeight="1" x14ac:dyDescent="0.25">
      <c r="A99" s="172"/>
      <c r="B99" s="169" t="s">
        <v>465</v>
      </c>
      <c r="C99" s="173" t="s">
        <v>484</v>
      </c>
      <c r="D99" s="169" t="s">
        <v>485</v>
      </c>
      <c r="E99" s="169" t="s">
        <v>131</v>
      </c>
      <c r="F99" s="170">
        <v>52</v>
      </c>
      <c r="G99" s="171"/>
      <c r="H99" s="171"/>
      <c r="I99" s="171">
        <f t="shared" si="8"/>
        <v>0</v>
      </c>
      <c r="J99" s="169">
        <f t="shared" si="9"/>
        <v>19.760000000000002</v>
      </c>
      <c r="K99" s="1">
        <f t="shared" si="10"/>
        <v>0</v>
      </c>
      <c r="L99" s="1">
        <f t="shared" si="11"/>
        <v>0</v>
      </c>
      <c r="M99" s="1"/>
      <c r="N99" s="1">
        <v>0.38</v>
      </c>
      <c r="O99" s="1"/>
      <c r="P99" s="161"/>
      <c r="Q99" s="174"/>
      <c r="R99" s="174"/>
      <c r="S99" s="150"/>
      <c r="V99" s="175"/>
      <c r="Z99">
        <v>0</v>
      </c>
    </row>
    <row r="100" spans="1:26" ht="24.95" customHeight="1" x14ac:dyDescent="0.25">
      <c r="A100" s="172"/>
      <c r="B100" s="169" t="s">
        <v>465</v>
      </c>
      <c r="C100" s="173" t="s">
        <v>486</v>
      </c>
      <c r="D100" s="169" t="s">
        <v>487</v>
      </c>
      <c r="E100" s="169" t="s">
        <v>131</v>
      </c>
      <c r="F100" s="170">
        <v>50</v>
      </c>
      <c r="G100" s="171"/>
      <c r="H100" s="171"/>
      <c r="I100" s="171">
        <f t="shared" si="8"/>
        <v>0</v>
      </c>
      <c r="J100" s="169">
        <f t="shared" si="9"/>
        <v>31</v>
      </c>
      <c r="K100" s="1">
        <f t="shared" si="10"/>
        <v>0</v>
      </c>
      <c r="L100" s="1">
        <f t="shared" si="11"/>
        <v>0</v>
      </c>
      <c r="M100" s="1"/>
      <c r="N100" s="1">
        <v>0.62</v>
      </c>
      <c r="O100" s="1"/>
      <c r="P100" s="161"/>
      <c r="Q100" s="174"/>
      <c r="R100" s="174"/>
      <c r="S100" s="150"/>
      <c r="V100" s="175"/>
      <c r="Z100">
        <v>0</v>
      </c>
    </row>
    <row r="101" spans="1:26" ht="24.95" customHeight="1" x14ac:dyDescent="0.25">
      <c r="A101" s="172"/>
      <c r="B101" s="169" t="s">
        <v>465</v>
      </c>
      <c r="C101" s="173" t="s">
        <v>488</v>
      </c>
      <c r="D101" s="169" t="s">
        <v>489</v>
      </c>
      <c r="E101" s="169" t="s">
        <v>131</v>
      </c>
      <c r="F101" s="170">
        <v>162</v>
      </c>
      <c r="G101" s="171"/>
      <c r="H101" s="171"/>
      <c r="I101" s="171">
        <f t="shared" si="8"/>
        <v>0</v>
      </c>
      <c r="J101" s="169">
        <f t="shared" si="9"/>
        <v>61.56</v>
      </c>
      <c r="K101" s="1">
        <f t="shared" si="10"/>
        <v>0</v>
      </c>
      <c r="L101" s="1">
        <f t="shared" si="11"/>
        <v>0</v>
      </c>
      <c r="M101" s="1"/>
      <c r="N101" s="1">
        <v>0.38</v>
      </c>
      <c r="O101" s="1"/>
      <c r="P101" s="161"/>
      <c r="Q101" s="174"/>
      <c r="R101" s="174"/>
      <c r="S101" s="150"/>
      <c r="V101" s="175"/>
      <c r="Z101">
        <v>0</v>
      </c>
    </row>
    <row r="102" spans="1:26" ht="24.95" customHeight="1" x14ac:dyDescent="0.25">
      <c r="A102" s="172"/>
      <c r="B102" s="169" t="s">
        <v>465</v>
      </c>
      <c r="C102" s="173" t="s">
        <v>642</v>
      </c>
      <c r="D102" s="169" t="s">
        <v>643</v>
      </c>
      <c r="E102" s="169" t="s">
        <v>131</v>
      </c>
      <c r="F102" s="170">
        <v>10</v>
      </c>
      <c r="G102" s="171"/>
      <c r="H102" s="171"/>
      <c r="I102" s="171">
        <f t="shared" si="8"/>
        <v>0</v>
      </c>
      <c r="J102" s="169">
        <f t="shared" si="9"/>
        <v>6.7</v>
      </c>
      <c r="K102" s="1">
        <f t="shared" si="10"/>
        <v>0</v>
      </c>
      <c r="L102" s="1">
        <f t="shared" si="11"/>
        <v>0</v>
      </c>
      <c r="M102" s="1"/>
      <c r="N102" s="1">
        <v>0.67</v>
      </c>
      <c r="O102" s="1"/>
      <c r="P102" s="161"/>
      <c r="Q102" s="174"/>
      <c r="R102" s="174"/>
      <c r="S102" s="150"/>
      <c r="V102" s="175"/>
      <c r="Z102">
        <v>0</v>
      </c>
    </row>
    <row r="103" spans="1:26" ht="24.95" customHeight="1" x14ac:dyDescent="0.25">
      <c r="A103" s="172"/>
      <c r="B103" s="169" t="s">
        <v>465</v>
      </c>
      <c r="C103" s="173" t="s">
        <v>644</v>
      </c>
      <c r="D103" s="169" t="s">
        <v>645</v>
      </c>
      <c r="E103" s="169" t="s">
        <v>403</v>
      </c>
      <c r="F103" s="170">
        <v>20</v>
      </c>
      <c r="G103" s="171"/>
      <c r="H103" s="171"/>
      <c r="I103" s="171">
        <f t="shared" si="8"/>
        <v>0</v>
      </c>
      <c r="J103" s="169">
        <f t="shared" si="9"/>
        <v>1.4</v>
      </c>
      <c r="K103" s="1">
        <f t="shared" si="10"/>
        <v>0</v>
      </c>
      <c r="L103" s="1">
        <f t="shared" si="11"/>
        <v>0</v>
      </c>
      <c r="M103" s="1"/>
      <c r="N103" s="1">
        <v>7.0000000000000007E-2</v>
      </c>
      <c r="O103" s="1"/>
      <c r="P103" s="161"/>
      <c r="Q103" s="174"/>
      <c r="R103" s="174"/>
      <c r="S103" s="150"/>
      <c r="V103" s="175"/>
      <c r="Z103">
        <v>0</v>
      </c>
    </row>
    <row r="104" spans="1:26" ht="24.95" customHeight="1" x14ac:dyDescent="0.25">
      <c r="A104" s="172"/>
      <c r="B104" s="169" t="s">
        <v>465</v>
      </c>
      <c r="C104" s="173" t="s">
        <v>646</v>
      </c>
      <c r="D104" s="169" t="s">
        <v>647</v>
      </c>
      <c r="E104" s="169" t="s">
        <v>403</v>
      </c>
      <c r="F104" s="170">
        <v>60</v>
      </c>
      <c r="G104" s="171"/>
      <c r="H104" s="171"/>
      <c r="I104" s="171">
        <f t="shared" si="8"/>
        <v>0</v>
      </c>
      <c r="J104" s="169">
        <f t="shared" si="9"/>
        <v>0.6</v>
      </c>
      <c r="K104" s="1">
        <f t="shared" si="10"/>
        <v>0</v>
      </c>
      <c r="L104" s="1">
        <f t="shared" si="11"/>
        <v>0</v>
      </c>
      <c r="M104" s="1"/>
      <c r="N104" s="1">
        <v>0.01</v>
      </c>
      <c r="O104" s="1"/>
      <c r="P104" s="161"/>
      <c r="Q104" s="174"/>
      <c r="R104" s="174"/>
      <c r="S104" s="150"/>
      <c r="V104" s="175"/>
      <c r="Z104">
        <v>0</v>
      </c>
    </row>
    <row r="105" spans="1:26" ht="35.1" customHeight="1" x14ac:dyDescent="0.25">
      <c r="A105" s="172"/>
      <c r="B105" s="169" t="s">
        <v>465</v>
      </c>
      <c r="C105" s="173" t="s">
        <v>492</v>
      </c>
      <c r="D105" s="169" t="s">
        <v>491</v>
      </c>
      <c r="E105" s="169" t="s">
        <v>403</v>
      </c>
      <c r="F105" s="170">
        <v>5</v>
      </c>
      <c r="G105" s="171"/>
      <c r="H105" s="171"/>
      <c r="I105" s="171">
        <f t="shared" si="8"/>
        <v>0</v>
      </c>
      <c r="J105" s="169">
        <f t="shared" si="9"/>
        <v>180</v>
      </c>
      <c r="K105" s="1">
        <f t="shared" si="10"/>
        <v>0</v>
      </c>
      <c r="L105" s="1">
        <f t="shared" si="11"/>
        <v>0</v>
      </c>
      <c r="M105" s="1"/>
      <c r="N105" s="1">
        <v>36</v>
      </c>
      <c r="O105" s="1"/>
      <c r="P105" s="161"/>
      <c r="Q105" s="174"/>
      <c r="R105" s="174"/>
      <c r="S105" s="150"/>
      <c r="V105" s="175"/>
      <c r="Z105">
        <v>0</v>
      </c>
    </row>
    <row r="106" spans="1:26" ht="35.1" customHeight="1" x14ac:dyDescent="0.25">
      <c r="A106" s="172"/>
      <c r="B106" s="169" t="s">
        <v>465</v>
      </c>
      <c r="C106" s="173" t="s">
        <v>648</v>
      </c>
      <c r="D106" s="169" t="s">
        <v>649</v>
      </c>
      <c r="E106" s="169" t="s">
        <v>403</v>
      </c>
      <c r="F106" s="170">
        <v>2</v>
      </c>
      <c r="G106" s="171"/>
      <c r="H106" s="171"/>
      <c r="I106" s="171">
        <f t="shared" si="8"/>
        <v>0</v>
      </c>
      <c r="J106" s="169">
        <f t="shared" si="9"/>
        <v>65.64</v>
      </c>
      <c r="K106" s="1">
        <f t="shared" si="10"/>
        <v>0</v>
      </c>
      <c r="L106" s="1">
        <f t="shared" si="11"/>
        <v>0</v>
      </c>
      <c r="M106" s="1"/>
      <c r="N106" s="1">
        <v>32.82</v>
      </c>
      <c r="O106" s="1"/>
      <c r="P106" s="161"/>
      <c r="Q106" s="174"/>
      <c r="R106" s="174"/>
      <c r="S106" s="150"/>
      <c r="V106" s="175"/>
      <c r="Z106">
        <v>0</v>
      </c>
    </row>
    <row r="107" spans="1:26" ht="35.1" customHeight="1" x14ac:dyDescent="0.25">
      <c r="A107" s="172"/>
      <c r="B107" s="169" t="s">
        <v>465</v>
      </c>
      <c r="C107" s="173" t="s">
        <v>650</v>
      </c>
      <c r="D107" s="169" t="s">
        <v>649</v>
      </c>
      <c r="E107" s="169" t="s">
        <v>403</v>
      </c>
      <c r="F107" s="170">
        <v>7</v>
      </c>
      <c r="G107" s="171"/>
      <c r="H107" s="171"/>
      <c r="I107" s="171">
        <f t="shared" si="8"/>
        <v>0</v>
      </c>
      <c r="J107" s="169">
        <f t="shared" si="9"/>
        <v>235.2</v>
      </c>
      <c r="K107" s="1">
        <f t="shared" si="10"/>
        <v>0</v>
      </c>
      <c r="L107" s="1">
        <f t="shared" si="11"/>
        <v>0</v>
      </c>
      <c r="M107" s="1"/>
      <c r="N107" s="1">
        <v>33.6</v>
      </c>
      <c r="O107" s="1"/>
      <c r="P107" s="161"/>
      <c r="Q107" s="174"/>
      <c r="R107" s="174"/>
      <c r="S107" s="150"/>
      <c r="V107" s="175"/>
      <c r="Z107">
        <v>0</v>
      </c>
    </row>
    <row r="108" spans="1:26" ht="35.1" customHeight="1" x14ac:dyDescent="0.25">
      <c r="A108" s="172"/>
      <c r="B108" s="169" t="s">
        <v>465</v>
      </c>
      <c r="C108" s="173" t="s">
        <v>651</v>
      </c>
      <c r="D108" s="169" t="s">
        <v>652</v>
      </c>
      <c r="E108" s="169" t="s">
        <v>403</v>
      </c>
      <c r="F108" s="170">
        <v>2</v>
      </c>
      <c r="G108" s="171"/>
      <c r="H108" s="171"/>
      <c r="I108" s="171">
        <f t="shared" si="8"/>
        <v>0</v>
      </c>
      <c r="J108" s="169">
        <f t="shared" si="9"/>
        <v>136</v>
      </c>
      <c r="K108" s="1">
        <f t="shared" si="10"/>
        <v>0</v>
      </c>
      <c r="L108" s="1">
        <f t="shared" si="11"/>
        <v>0</v>
      </c>
      <c r="M108" s="1"/>
      <c r="N108" s="1">
        <v>68</v>
      </c>
      <c r="O108" s="1"/>
      <c r="P108" s="161"/>
      <c r="Q108" s="174"/>
      <c r="R108" s="174"/>
      <c r="S108" s="150"/>
      <c r="V108" s="175"/>
      <c r="Z108">
        <v>0</v>
      </c>
    </row>
    <row r="109" spans="1:26" ht="24.95" customHeight="1" x14ac:dyDescent="0.25">
      <c r="A109" s="172"/>
      <c r="B109" s="169" t="s">
        <v>465</v>
      </c>
      <c r="C109" s="173" t="s">
        <v>493</v>
      </c>
      <c r="D109" s="169" t="s">
        <v>494</v>
      </c>
      <c r="E109" s="169" t="s">
        <v>403</v>
      </c>
      <c r="F109" s="170">
        <v>8</v>
      </c>
      <c r="G109" s="171"/>
      <c r="H109" s="171"/>
      <c r="I109" s="171">
        <f t="shared" si="8"/>
        <v>0</v>
      </c>
      <c r="J109" s="169">
        <f t="shared" si="9"/>
        <v>544</v>
      </c>
      <c r="K109" s="1">
        <f t="shared" si="10"/>
        <v>0</v>
      </c>
      <c r="L109" s="1">
        <f t="shared" si="11"/>
        <v>0</v>
      </c>
      <c r="M109" s="1"/>
      <c r="N109" s="1">
        <v>68</v>
      </c>
      <c r="O109" s="1"/>
      <c r="P109" s="161"/>
      <c r="Q109" s="174"/>
      <c r="R109" s="174"/>
      <c r="S109" s="150"/>
      <c r="V109" s="175"/>
      <c r="Z109">
        <v>0</v>
      </c>
    </row>
    <row r="110" spans="1:26" ht="24.95" customHeight="1" x14ac:dyDescent="0.25">
      <c r="A110" s="172"/>
      <c r="B110" s="169" t="s">
        <v>465</v>
      </c>
      <c r="C110" s="173" t="s">
        <v>653</v>
      </c>
      <c r="D110" s="169" t="s">
        <v>654</v>
      </c>
      <c r="E110" s="169" t="s">
        <v>403</v>
      </c>
      <c r="F110" s="170">
        <v>5</v>
      </c>
      <c r="G110" s="171"/>
      <c r="H110" s="171"/>
      <c r="I110" s="171">
        <f t="shared" si="8"/>
        <v>0</v>
      </c>
      <c r="J110" s="169">
        <f t="shared" si="9"/>
        <v>9.8000000000000007</v>
      </c>
      <c r="K110" s="1">
        <f t="shared" si="10"/>
        <v>0</v>
      </c>
      <c r="L110" s="1">
        <f t="shared" si="11"/>
        <v>0</v>
      </c>
      <c r="M110" s="1"/>
      <c r="N110" s="1">
        <v>1.96</v>
      </c>
      <c r="O110" s="1"/>
      <c r="P110" s="161"/>
      <c r="Q110" s="174"/>
      <c r="R110" s="174"/>
      <c r="S110" s="150"/>
      <c r="V110" s="175"/>
      <c r="Z110">
        <v>0</v>
      </c>
    </row>
    <row r="111" spans="1:26" ht="24.95" customHeight="1" x14ac:dyDescent="0.25">
      <c r="A111" s="172"/>
      <c r="B111" s="169" t="s">
        <v>465</v>
      </c>
      <c r="C111" s="173" t="s">
        <v>655</v>
      </c>
      <c r="D111" s="169" t="s">
        <v>656</v>
      </c>
      <c r="E111" s="169" t="s">
        <v>403</v>
      </c>
      <c r="F111" s="170">
        <v>3</v>
      </c>
      <c r="G111" s="171"/>
      <c r="H111" s="171"/>
      <c r="I111" s="171">
        <f t="shared" si="8"/>
        <v>0</v>
      </c>
      <c r="J111" s="169">
        <f t="shared" si="9"/>
        <v>8.76</v>
      </c>
      <c r="K111" s="1">
        <f t="shared" si="10"/>
        <v>0</v>
      </c>
      <c r="L111" s="1">
        <f t="shared" si="11"/>
        <v>0</v>
      </c>
      <c r="M111" s="1"/>
      <c r="N111" s="1">
        <v>2.92</v>
      </c>
      <c r="O111" s="1"/>
      <c r="P111" s="161"/>
      <c r="Q111" s="174"/>
      <c r="R111" s="174"/>
      <c r="S111" s="150"/>
      <c r="V111" s="175"/>
      <c r="Z111">
        <v>0</v>
      </c>
    </row>
    <row r="112" spans="1:26" ht="24.95" customHeight="1" x14ac:dyDescent="0.25">
      <c r="A112" s="172"/>
      <c r="B112" s="169" t="s">
        <v>465</v>
      </c>
      <c r="C112" s="173" t="s">
        <v>657</v>
      </c>
      <c r="D112" s="169" t="s">
        <v>658</v>
      </c>
      <c r="E112" s="169" t="s">
        <v>403</v>
      </c>
      <c r="F112" s="170">
        <v>2</v>
      </c>
      <c r="G112" s="171"/>
      <c r="H112" s="171"/>
      <c r="I112" s="171">
        <f t="shared" si="8"/>
        <v>0</v>
      </c>
      <c r="J112" s="169">
        <f t="shared" si="9"/>
        <v>5.04</v>
      </c>
      <c r="K112" s="1">
        <f t="shared" si="10"/>
        <v>0</v>
      </c>
      <c r="L112" s="1">
        <f t="shared" si="11"/>
        <v>0</v>
      </c>
      <c r="M112" s="1"/>
      <c r="N112" s="1">
        <v>2.52</v>
      </c>
      <c r="O112" s="1"/>
      <c r="P112" s="161"/>
      <c r="Q112" s="174"/>
      <c r="R112" s="174"/>
      <c r="S112" s="150"/>
      <c r="V112" s="175"/>
      <c r="Z112">
        <v>0</v>
      </c>
    </row>
    <row r="113" spans="1:26" ht="24.95" customHeight="1" x14ac:dyDescent="0.25">
      <c r="A113" s="172"/>
      <c r="B113" s="169" t="s">
        <v>465</v>
      </c>
      <c r="C113" s="173" t="s">
        <v>659</v>
      </c>
      <c r="D113" s="169" t="s">
        <v>660</v>
      </c>
      <c r="E113" s="169" t="s">
        <v>403</v>
      </c>
      <c r="F113" s="170">
        <v>2</v>
      </c>
      <c r="G113" s="171"/>
      <c r="H113" s="171"/>
      <c r="I113" s="171">
        <f t="shared" si="8"/>
        <v>0</v>
      </c>
      <c r="J113" s="169">
        <f t="shared" si="9"/>
        <v>5.98</v>
      </c>
      <c r="K113" s="1">
        <f t="shared" si="10"/>
        <v>0</v>
      </c>
      <c r="L113" s="1">
        <f t="shared" si="11"/>
        <v>0</v>
      </c>
      <c r="M113" s="1"/>
      <c r="N113" s="1">
        <v>2.99</v>
      </c>
      <c r="O113" s="1"/>
      <c r="P113" s="161"/>
      <c r="Q113" s="174"/>
      <c r="R113" s="174"/>
      <c r="S113" s="150"/>
      <c r="V113" s="175"/>
      <c r="Z113">
        <v>0</v>
      </c>
    </row>
    <row r="114" spans="1:26" ht="24.95" customHeight="1" x14ac:dyDescent="0.25">
      <c r="A114" s="172"/>
      <c r="B114" s="169" t="s">
        <v>465</v>
      </c>
      <c r="C114" s="173" t="s">
        <v>661</v>
      </c>
      <c r="D114" s="169" t="s">
        <v>662</v>
      </c>
      <c r="E114" s="169" t="s">
        <v>403</v>
      </c>
      <c r="F114" s="170">
        <v>1</v>
      </c>
      <c r="G114" s="171"/>
      <c r="H114" s="171"/>
      <c r="I114" s="171">
        <f t="shared" si="8"/>
        <v>0</v>
      </c>
      <c r="J114" s="169">
        <f t="shared" si="9"/>
        <v>3.64</v>
      </c>
      <c r="K114" s="1">
        <f t="shared" si="10"/>
        <v>0</v>
      </c>
      <c r="L114" s="1">
        <f t="shared" si="11"/>
        <v>0</v>
      </c>
      <c r="M114" s="1"/>
      <c r="N114" s="1">
        <v>3.64</v>
      </c>
      <c r="O114" s="1"/>
      <c r="P114" s="161"/>
      <c r="Q114" s="174"/>
      <c r="R114" s="174"/>
      <c r="S114" s="150"/>
      <c r="V114" s="175"/>
      <c r="Z114">
        <v>0</v>
      </c>
    </row>
    <row r="115" spans="1:26" ht="24.95" customHeight="1" x14ac:dyDescent="0.25">
      <c r="A115" s="172"/>
      <c r="B115" s="169" t="s">
        <v>383</v>
      </c>
      <c r="C115" s="173" t="s">
        <v>496</v>
      </c>
      <c r="D115" s="169" t="s">
        <v>497</v>
      </c>
      <c r="E115" s="169" t="s">
        <v>403</v>
      </c>
      <c r="F115" s="170">
        <v>10</v>
      </c>
      <c r="G115" s="171"/>
      <c r="H115" s="171"/>
      <c r="I115" s="171">
        <f t="shared" si="8"/>
        <v>0</v>
      </c>
      <c r="J115" s="169">
        <f t="shared" si="9"/>
        <v>59.8</v>
      </c>
      <c r="K115" s="1">
        <f t="shared" si="10"/>
        <v>0</v>
      </c>
      <c r="L115" s="1"/>
      <c r="M115" s="1">
        <f t="shared" ref="M115:M122" si="12">ROUND(F115*(G115),2)</f>
        <v>0</v>
      </c>
      <c r="N115" s="1">
        <v>5.98</v>
      </c>
      <c r="O115" s="1"/>
      <c r="P115" s="161"/>
      <c r="Q115" s="174"/>
      <c r="R115" s="174"/>
      <c r="S115" s="150"/>
      <c r="V115" s="175"/>
      <c r="Z115">
        <v>0</v>
      </c>
    </row>
    <row r="116" spans="1:26" ht="24.95" customHeight="1" x14ac:dyDescent="0.25">
      <c r="A116" s="172"/>
      <c r="B116" s="169" t="s">
        <v>383</v>
      </c>
      <c r="C116" s="173" t="s">
        <v>663</v>
      </c>
      <c r="D116" s="169" t="s">
        <v>664</v>
      </c>
      <c r="E116" s="169" t="s">
        <v>403</v>
      </c>
      <c r="F116" s="170">
        <v>4</v>
      </c>
      <c r="G116" s="171"/>
      <c r="H116" s="171"/>
      <c r="I116" s="171">
        <f t="shared" si="8"/>
        <v>0</v>
      </c>
      <c r="J116" s="169">
        <f t="shared" si="9"/>
        <v>7.96</v>
      </c>
      <c r="K116" s="1">
        <f t="shared" si="10"/>
        <v>0</v>
      </c>
      <c r="L116" s="1"/>
      <c r="M116" s="1">
        <f t="shared" si="12"/>
        <v>0</v>
      </c>
      <c r="N116" s="1">
        <v>1.99</v>
      </c>
      <c r="O116" s="1"/>
      <c r="P116" s="161"/>
      <c r="Q116" s="174"/>
      <c r="R116" s="174"/>
      <c r="S116" s="150"/>
      <c r="V116" s="175"/>
      <c r="Z116">
        <v>0</v>
      </c>
    </row>
    <row r="117" spans="1:26" ht="24.95" customHeight="1" x14ac:dyDescent="0.25">
      <c r="A117" s="172"/>
      <c r="B117" s="169" t="s">
        <v>383</v>
      </c>
      <c r="C117" s="173" t="s">
        <v>498</v>
      </c>
      <c r="D117" s="169" t="s">
        <v>499</v>
      </c>
      <c r="E117" s="169" t="s">
        <v>403</v>
      </c>
      <c r="F117" s="170">
        <v>1</v>
      </c>
      <c r="G117" s="171"/>
      <c r="H117" s="171"/>
      <c r="I117" s="171">
        <f t="shared" si="8"/>
        <v>0</v>
      </c>
      <c r="J117" s="169">
        <f t="shared" si="9"/>
        <v>80</v>
      </c>
      <c r="K117" s="1">
        <f t="shared" si="10"/>
        <v>0</v>
      </c>
      <c r="L117" s="1"/>
      <c r="M117" s="1">
        <f t="shared" si="12"/>
        <v>0</v>
      </c>
      <c r="N117" s="1">
        <v>80</v>
      </c>
      <c r="O117" s="1"/>
      <c r="P117" s="161"/>
      <c r="Q117" s="174"/>
      <c r="R117" s="174"/>
      <c r="S117" s="150"/>
      <c r="V117" s="175"/>
      <c r="Z117">
        <v>0</v>
      </c>
    </row>
    <row r="118" spans="1:26" ht="24.95" customHeight="1" x14ac:dyDescent="0.25">
      <c r="A118" s="172"/>
      <c r="B118" s="169" t="s">
        <v>500</v>
      </c>
      <c r="C118" s="173" t="s">
        <v>665</v>
      </c>
      <c r="D118" s="169" t="s">
        <v>666</v>
      </c>
      <c r="E118" s="169" t="s">
        <v>403</v>
      </c>
      <c r="F118" s="170">
        <v>70</v>
      </c>
      <c r="G118" s="171"/>
      <c r="H118" s="171"/>
      <c r="I118" s="171">
        <f t="shared" si="8"/>
        <v>0</v>
      </c>
      <c r="J118" s="169">
        <f t="shared" si="9"/>
        <v>9.1</v>
      </c>
      <c r="K118" s="1">
        <f t="shared" si="10"/>
        <v>0</v>
      </c>
      <c r="L118" s="1"/>
      <c r="M118" s="1">
        <f t="shared" si="12"/>
        <v>0</v>
      </c>
      <c r="N118" s="1">
        <v>0.13</v>
      </c>
      <c r="O118" s="1"/>
      <c r="P118" s="168">
        <v>1.0000000000000001E-5</v>
      </c>
      <c r="Q118" s="174"/>
      <c r="R118" s="174">
        <v>1.0000000000000001E-5</v>
      </c>
      <c r="S118" s="150">
        <f>ROUND(F118*(R118),3)</f>
        <v>1E-3</v>
      </c>
      <c r="V118" s="175"/>
      <c r="Z118">
        <v>0</v>
      </c>
    </row>
    <row r="119" spans="1:26" ht="24.95" customHeight="1" x14ac:dyDescent="0.25">
      <c r="A119" s="172"/>
      <c r="B119" s="169" t="s">
        <v>500</v>
      </c>
      <c r="C119" s="173" t="s">
        <v>501</v>
      </c>
      <c r="D119" s="169" t="s">
        <v>502</v>
      </c>
      <c r="E119" s="169" t="s">
        <v>403</v>
      </c>
      <c r="F119" s="170">
        <v>100</v>
      </c>
      <c r="G119" s="171"/>
      <c r="H119" s="171"/>
      <c r="I119" s="171">
        <f t="shared" si="8"/>
        <v>0</v>
      </c>
      <c r="J119" s="169">
        <f t="shared" si="9"/>
        <v>15</v>
      </c>
      <c r="K119" s="1">
        <f t="shared" si="10"/>
        <v>0</v>
      </c>
      <c r="L119" s="1"/>
      <c r="M119" s="1">
        <f t="shared" si="12"/>
        <v>0</v>
      </c>
      <c r="N119" s="1">
        <v>0.15</v>
      </c>
      <c r="O119" s="1"/>
      <c r="P119" s="168">
        <v>1.0000000000000001E-5</v>
      </c>
      <c r="Q119" s="174"/>
      <c r="R119" s="174">
        <v>1.0000000000000001E-5</v>
      </c>
      <c r="S119" s="150">
        <f>ROUND(F119*(R119),3)</f>
        <v>1E-3</v>
      </c>
      <c r="V119" s="175"/>
      <c r="Z119">
        <v>0</v>
      </c>
    </row>
    <row r="120" spans="1:26" ht="24.95" customHeight="1" x14ac:dyDescent="0.25">
      <c r="A120" s="172"/>
      <c r="B120" s="169" t="s">
        <v>500</v>
      </c>
      <c r="C120" s="173" t="s">
        <v>503</v>
      </c>
      <c r="D120" s="169" t="s">
        <v>667</v>
      </c>
      <c r="E120" s="169" t="s">
        <v>403</v>
      </c>
      <c r="F120" s="170">
        <v>30</v>
      </c>
      <c r="G120" s="171"/>
      <c r="H120" s="171"/>
      <c r="I120" s="171">
        <f t="shared" si="8"/>
        <v>0</v>
      </c>
      <c r="J120" s="169">
        <f t="shared" si="9"/>
        <v>6</v>
      </c>
      <c r="K120" s="1">
        <f t="shared" si="10"/>
        <v>0</v>
      </c>
      <c r="L120" s="1"/>
      <c r="M120" s="1">
        <f t="shared" si="12"/>
        <v>0</v>
      </c>
      <c r="N120" s="1">
        <v>0.2</v>
      </c>
      <c r="O120" s="1"/>
      <c r="P120" s="168">
        <v>1.0000000000000001E-5</v>
      </c>
      <c r="Q120" s="174"/>
      <c r="R120" s="174">
        <v>1.0000000000000001E-5</v>
      </c>
      <c r="S120" s="150">
        <f>ROUND(F120*(R120),3)</f>
        <v>0</v>
      </c>
      <c r="V120" s="175"/>
      <c r="Z120">
        <v>0</v>
      </c>
    </row>
    <row r="121" spans="1:26" ht="24.95" customHeight="1" x14ac:dyDescent="0.25">
      <c r="A121" s="172"/>
      <c r="B121" s="169" t="s">
        <v>500</v>
      </c>
      <c r="C121" s="173" t="s">
        <v>668</v>
      </c>
      <c r="D121" s="169" t="s">
        <v>669</v>
      </c>
      <c r="E121" s="169" t="s">
        <v>403</v>
      </c>
      <c r="F121" s="170">
        <v>20</v>
      </c>
      <c r="G121" s="171"/>
      <c r="H121" s="171"/>
      <c r="I121" s="171">
        <f t="shared" si="8"/>
        <v>0</v>
      </c>
      <c r="J121" s="169">
        <f t="shared" si="9"/>
        <v>4.4000000000000004</v>
      </c>
      <c r="K121" s="1">
        <f t="shared" si="10"/>
        <v>0</v>
      </c>
      <c r="L121" s="1"/>
      <c r="M121" s="1">
        <f t="shared" si="12"/>
        <v>0</v>
      </c>
      <c r="N121" s="1">
        <v>0.22</v>
      </c>
      <c r="O121" s="1"/>
      <c r="P121" s="168">
        <v>1.0000000000000001E-5</v>
      </c>
      <c r="Q121" s="174"/>
      <c r="R121" s="174">
        <v>1.0000000000000001E-5</v>
      </c>
      <c r="S121" s="150">
        <f>ROUND(F121*(R121),3)</f>
        <v>0</v>
      </c>
      <c r="V121" s="175"/>
      <c r="Z121">
        <v>0</v>
      </c>
    </row>
    <row r="122" spans="1:26" ht="24.95" customHeight="1" x14ac:dyDescent="0.25">
      <c r="A122" s="172"/>
      <c r="B122" s="169" t="s">
        <v>291</v>
      </c>
      <c r="C122" s="173" t="s">
        <v>507</v>
      </c>
      <c r="D122" s="169" t="s">
        <v>508</v>
      </c>
      <c r="E122" s="169" t="s">
        <v>403</v>
      </c>
      <c r="F122" s="170">
        <v>30</v>
      </c>
      <c r="G122" s="171"/>
      <c r="H122" s="171"/>
      <c r="I122" s="171">
        <f t="shared" si="8"/>
        <v>0</v>
      </c>
      <c r="J122" s="169">
        <f t="shared" si="9"/>
        <v>0.6</v>
      </c>
      <c r="K122" s="1">
        <f t="shared" si="10"/>
        <v>0</v>
      </c>
      <c r="L122" s="1"/>
      <c r="M122" s="1">
        <f t="shared" si="12"/>
        <v>0</v>
      </c>
      <c r="N122" s="1">
        <v>0.02</v>
      </c>
      <c r="O122" s="1"/>
      <c r="P122" s="168">
        <v>1.0000000000000001E-5</v>
      </c>
      <c r="Q122" s="174"/>
      <c r="R122" s="174">
        <v>1.0000000000000001E-5</v>
      </c>
      <c r="S122" s="150">
        <f>ROUND(F122*(R122),3)</f>
        <v>0</v>
      </c>
      <c r="V122" s="175"/>
      <c r="Z122">
        <v>0</v>
      </c>
    </row>
    <row r="123" spans="1:26" x14ac:dyDescent="0.25">
      <c r="A123" s="150"/>
      <c r="B123" s="150"/>
      <c r="C123" s="150"/>
      <c r="D123" s="150" t="s">
        <v>425</v>
      </c>
      <c r="E123" s="150"/>
      <c r="F123" s="168"/>
      <c r="G123" s="153"/>
      <c r="H123" s="153">
        <f>ROUND((SUM(M30:M122))/1,2)</f>
        <v>0</v>
      </c>
      <c r="I123" s="153">
        <f>ROUND((SUM(I30:I122))/1,2)</f>
        <v>0</v>
      </c>
      <c r="J123" s="150"/>
      <c r="K123" s="150"/>
      <c r="L123" s="150">
        <f>ROUND((SUM(L30:L122))/1,2)</f>
        <v>0</v>
      </c>
      <c r="M123" s="150">
        <f>ROUND((SUM(M30:M122))/1,2)</f>
        <v>0</v>
      </c>
      <c r="N123" s="150"/>
      <c r="O123" s="150"/>
      <c r="P123" s="176">
        <f>ROUND((SUM(P30:P122))/1,2)</f>
        <v>0</v>
      </c>
      <c r="Q123" s="147"/>
      <c r="R123" s="147"/>
      <c r="S123" s="176">
        <f>ROUND((SUM(S30:S122))/1,2)</f>
        <v>0</v>
      </c>
      <c r="T123" s="147"/>
      <c r="U123" s="147"/>
      <c r="V123" s="147"/>
      <c r="W123" s="147"/>
      <c r="X123" s="147"/>
      <c r="Y123" s="147"/>
      <c r="Z123" s="147"/>
    </row>
    <row r="124" spans="1:26" x14ac:dyDescent="0.25">
      <c r="A124" s="1"/>
      <c r="B124" s="1"/>
      <c r="C124" s="1"/>
      <c r="D124" s="1"/>
      <c r="E124" s="1"/>
      <c r="F124" s="161"/>
      <c r="G124" s="143"/>
      <c r="H124" s="143"/>
      <c r="I124" s="143"/>
      <c r="J124" s="1"/>
      <c r="K124" s="1"/>
      <c r="L124" s="1"/>
      <c r="M124" s="1"/>
      <c r="N124" s="1"/>
      <c r="O124" s="1"/>
      <c r="P124" s="1"/>
      <c r="S124" s="1"/>
    </row>
    <row r="125" spans="1:26" x14ac:dyDescent="0.25">
      <c r="A125" s="150"/>
      <c r="B125" s="150"/>
      <c r="C125" s="150"/>
      <c r="D125" s="150" t="s">
        <v>426</v>
      </c>
      <c r="E125" s="150"/>
      <c r="F125" s="168"/>
      <c r="G125" s="151"/>
      <c r="H125" s="151"/>
      <c r="I125" s="151"/>
      <c r="J125" s="150"/>
      <c r="K125" s="150"/>
      <c r="L125" s="150"/>
      <c r="M125" s="150"/>
      <c r="N125" s="150"/>
      <c r="O125" s="150"/>
      <c r="P125" s="150"/>
      <c r="Q125" s="147"/>
      <c r="R125" s="147"/>
      <c r="S125" s="150"/>
      <c r="T125" s="147"/>
      <c r="U125" s="147"/>
      <c r="V125" s="147"/>
      <c r="W125" s="147"/>
      <c r="X125" s="147"/>
      <c r="Y125" s="147"/>
      <c r="Z125" s="147"/>
    </row>
    <row r="126" spans="1:26" ht="50.1" customHeight="1" x14ac:dyDescent="0.25">
      <c r="A126" s="172"/>
      <c r="B126" s="169" t="s">
        <v>509</v>
      </c>
      <c r="C126" s="173" t="s">
        <v>512</v>
      </c>
      <c r="D126" s="169" t="s">
        <v>511</v>
      </c>
      <c r="E126" s="169" t="s">
        <v>131</v>
      </c>
      <c r="F126" s="170">
        <v>25</v>
      </c>
      <c r="G126" s="171"/>
      <c r="H126" s="171"/>
      <c r="I126" s="171">
        <f t="shared" ref="I126:I132" si="13">ROUND(F126*(G126+H126),2)</f>
        <v>0</v>
      </c>
      <c r="J126" s="169">
        <f t="shared" ref="J126:J132" si="14">ROUND(F126*(N126),2)</f>
        <v>101</v>
      </c>
      <c r="K126" s="1">
        <f t="shared" ref="K126:K132" si="15">ROUND(F126*(O126),2)</f>
        <v>0</v>
      </c>
      <c r="L126" s="1">
        <f t="shared" ref="L126:L132" si="16">ROUND(F126*(G126),2)</f>
        <v>0</v>
      </c>
      <c r="M126" s="1"/>
      <c r="N126" s="1">
        <v>4.04</v>
      </c>
      <c r="O126" s="1"/>
      <c r="P126" s="161"/>
      <c r="Q126" s="174"/>
      <c r="R126" s="174"/>
      <c r="S126" s="150"/>
      <c r="V126" s="175"/>
      <c r="Z126">
        <v>0</v>
      </c>
    </row>
    <row r="127" spans="1:26" ht="50.1" customHeight="1" x14ac:dyDescent="0.25">
      <c r="A127" s="172"/>
      <c r="B127" s="169" t="s">
        <v>509</v>
      </c>
      <c r="C127" s="173" t="s">
        <v>670</v>
      </c>
      <c r="D127" s="169" t="s">
        <v>511</v>
      </c>
      <c r="E127" s="169" t="s">
        <v>131</v>
      </c>
      <c r="F127" s="170">
        <v>10</v>
      </c>
      <c r="G127" s="171"/>
      <c r="H127" s="171"/>
      <c r="I127" s="171">
        <f t="shared" si="13"/>
        <v>0</v>
      </c>
      <c r="J127" s="169">
        <f t="shared" si="14"/>
        <v>76.7</v>
      </c>
      <c r="K127" s="1">
        <f t="shared" si="15"/>
        <v>0</v>
      </c>
      <c r="L127" s="1">
        <f t="shared" si="16"/>
        <v>0</v>
      </c>
      <c r="M127" s="1"/>
      <c r="N127" s="1">
        <v>7.67</v>
      </c>
      <c r="O127" s="1"/>
      <c r="P127" s="161"/>
      <c r="Q127" s="174"/>
      <c r="R127" s="174"/>
      <c r="S127" s="150"/>
      <c r="V127" s="175"/>
      <c r="Z127">
        <v>0</v>
      </c>
    </row>
    <row r="128" spans="1:26" ht="24.95" customHeight="1" x14ac:dyDescent="0.25">
      <c r="A128" s="172"/>
      <c r="B128" s="169" t="s">
        <v>509</v>
      </c>
      <c r="C128" s="173" t="s">
        <v>513</v>
      </c>
      <c r="D128" s="169" t="s">
        <v>514</v>
      </c>
      <c r="E128" s="169" t="s">
        <v>131</v>
      </c>
      <c r="F128" s="170">
        <v>35</v>
      </c>
      <c r="G128" s="171"/>
      <c r="H128" s="171"/>
      <c r="I128" s="171">
        <f t="shared" si="13"/>
        <v>0</v>
      </c>
      <c r="J128" s="169">
        <f t="shared" si="14"/>
        <v>12.6</v>
      </c>
      <c r="K128" s="1">
        <f t="shared" si="15"/>
        <v>0</v>
      </c>
      <c r="L128" s="1">
        <f t="shared" si="16"/>
        <v>0</v>
      </c>
      <c r="M128" s="1"/>
      <c r="N128" s="1">
        <v>0.36</v>
      </c>
      <c r="O128" s="1"/>
      <c r="P128" s="161"/>
      <c r="Q128" s="174"/>
      <c r="R128" s="174"/>
      <c r="S128" s="150"/>
      <c r="V128" s="175"/>
      <c r="Z128">
        <v>0</v>
      </c>
    </row>
    <row r="129" spans="1:26" ht="50.1" customHeight="1" x14ac:dyDescent="0.25">
      <c r="A129" s="172"/>
      <c r="B129" s="169" t="s">
        <v>509</v>
      </c>
      <c r="C129" s="173" t="s">
        <v>517</v>
      </c>
      <c r="D129" s="169" t="s">
        <v>516</v>
      </c>
      <c r="E129" s="169" t="s">
        <v>131</v>
      </c>
      <c r="F129" s="170">
        <v>25</v>
      </c>
      <c r="G129" s="171"/>
      <c r="H129" s="171"/>
      <c r="I129" s="171">
        <f t="shared" si="13"/>
        <v>0</v>
      </c>
      <c r="J129" s="169">
        <f t="shared" si="14"/>
        <v>38</v>
      </c>
      <c r="K129" s="1">
        <f t="shared" si="15"/>
        <v>0</v>
      </c>
      <c r="L129" s="1">
        <f t="shared" si="16"/>
        <v>0</v>
      </c>
      <c r="M129" s="1"/>
      <c r="N129" s="1">
        <v>1.52</v>
      </c>
      <c r="O129" s="1"/>
      <c r="P129" s="161"/>
      <c r="Q129" s="174"/>
      <c r="R129" s="174"/>
      <c r="S129" s="150"/>
      <c r="V129" s="175"/>
      <c r="Z129">
        <v>0</v>
      </c>
    </row>
    <row r="130" spans="1:26" ht="50.1" customHeight="1" x14ac:dyDescent="0.25">
      <c r="A130" s="172"/>
      <c r="B130" s="169" t="s">
        <v>509</v>
      </c>
      <c r="C130" s="173" t="s">
        <v>671</v>
      </c>
      <c r="D130" s="169" t="s">
        <v>672</v>
      </c>
      <c r="E130" s="169" t="s">
        <v>131</v>
      </c>
      <c r="F130" s="170">
        <v>10</v>
      </c>
      <c r="G130" s="171"/>
      <c r="H130" s="171"/>
      <c r="I130" s="171">
        <f t="shared" si="13"/>
        <v>0</v>
      </c>
      <c r="J130" s="169">
        <f t="shared" si="14"/>
        <v>33</v>
      </c>
      <c r="K130" s="1">
        <f t="shared" si="15"/>
        <v>0</v>
      </c>
      <c r="L130" s="1">
        <f t="shared" si="16"/>
        <v>0</v>
      </c>
      <c r="M130" s="1"/>
      <c r="N130" s="1">
        <v>3.3</v>
      </c>
      <c r="O130" s="1"/>
      <c r="P130" s="161"/>
      <c r="Q130" s="174"/>
      <c r="R130" s="174"/>
      <c r="S130" s="150"/>
      <c r="V130" s="175"/>
      <c r="Z130">
        <v>0</v>
      </c>
    </row>
    <row r="131" spans="1:26" ht="50.1" customHeight="1" x14ac:dyDescent="0.25">
      <c r="A131" s="172"/>
      <c r="B131" s="169" t="s">
        <v>509</v>
      </c>
      <c r="C131" s="173" t="s">
        <v>518</v>
      </c>
      <c r="D131" s="169" t="s">
        <v>519</v>
      </c>
      <c r="E131" s="169" t="s">
        <v>110</v>
      </c>
      <c r="F131" s="170">
        <v>35</v>
      </c>
      <c r="G131" s="171"/>
      <c r="H131" s="171"/>
      <c r="I131" s="171">
        <f t="shared" si="13"/>
        <v>0</v>
      </c>
      <c r="J131" s="169">
        <f t="shared" si="14"/>
        <v>46.9</v>
      </c>
      <c r="K131" s="1">
        <f t="shared" si="15"/>
        <v>0</v>
      </c>
      <c r="L131" s="1">
        <f t="shared" si="16"/>
        <v>0</v>
      </c>
      <c r="M131" s="1"/>
      <c r="N131" s="1">
        <v>1.34</v>
      </c>
      <c r="O131" s="1"/>
      <c r="P131" s="161"/>
      <c r="Q131" s="174"/>
      <c r="R131" s="174"/>
      <c r="S131" s="150"/>
      <c r="V131" s="175"/>
      <c r="Z131">
        <v>0</v>
      </c>
    </row>
    <row r="132" spans="1:26" ht="24.95" customHeight="1" x14ac:dyDescent="0.25">
      <c r="A132" s="172"/>
      <c r="B132" s="169" t="s">
        <v>465</v>
      </c>
      <c r="C132" s="173" t="s">
        <v>520</v>
      </c>
      <c r="D132" s="169" t="s">
        <v>673</v>
      </c>
      <c r="E132" s="169" t="s">
        <v>131</v>
      </c>
      <c r="F132" s="170">
        <v>35</v>
      </c>
      <c r="G132" s="171"/>
      <c r="H132" s="171"/>
      <c r="I132" s="171">
        <f t="shared" si="13"/>
        <v>0</v>
      </c>
      <c r="J132" s="169">
        <f t="shared" si="14"/>
        <v>1.75</v>
      </c>
      <c r="K132" s="1">
        <f t="shared" si="15"/>
        <v>0</v>
      </c>
      <c r="L132" s="1">
        <f t="shared" si="16"/>
        <v>0</v>
      </c>
      <c r="M132" s="1"/>
      <c r="N132" s="1">
        <v>0.05</v>
      </c>
      <c r="O132" s="1"/>
      <c r="P132" s="161"/>
      <c r="Q132" s="174"/>
      <c r="R132" s="174"/>
      <c r="S132" s="150"/>
      <c r="V132" s="175"/>
      <c r="Z132">
        <v>0</v>
      </c>
    </row>
    <row r="133" spans="1:26" x14ac:dyDescent="0.25">
      <c r="A133" s="150"/>
      <c r="B133" s="150"/>
      <c r="C133" s="150"/>
      <c r="D133" s="150" t="s">
        <v>426</v>
      </c>
      <c r="E133" s="150"/>
      <c r="F133" s="168"/>
      <c r="G133" s="153"/>
      <c r="H133" s="153"/>
      <c r="I133" s="153">
        <f>ROUND((SUM(I125:I132))/1,2)</f>
        <v>0</v>
      </c>
      <c r="J133" s="150"/>
      <c r="K133" s="150"/>
      <c r="L133" s="150">
        <f>ROUND((SUM(L125:L132))/1,2)</f>
        <v>0</v>
      </c>
      <c r="M133" s="150">
        <f>ROUND((SUM(M125:M132))/1,2)</f>
        <v>0</v>
      </c>
      <c r="N133" s="150"/>
      <c r="O133" s="150"/>
      <c r="P133" s="176"/>
      <c r="S133" s="168">
        <f>ROUND((SUM(S125:S132))/1,2)</f>
        <v>0</v>
      </c>
      <c r="V133">
        <f>ROUND((SUM(V125:V132))/1,2)</f>
        <v>0</v>
      </c>
    </row>
    <row r="134" spans="1:26" x14ac:dyDescent="0.25">
      <c r="A134" s="1"/>
      <c r="B134" s="1"/>
      <c r="C134" s="1"/>
      <c r="D134" s="1"/>
      <c r="E134" s="1"/>
      <c r="F134" s="161"/>
      <c r="G134" s="143"/>
      <c r="H134" s="143"/>
      <c r="I134" s="143"/>
      <c r="J134" s="1"/>
      <c r="K134" s="1"/>
      <c r="L134" s="1"/>
      <c r="M134" s="1"/>
      <c r="N134" s="1"/>
      <c r="O134" s="1"/>
      <c r="P134" s="1"/>
      <c r="S134" s="1"/>
    </row>
    <row r="135" spans="1:26" x14ac:dyDescent="0.25">
      <c r="A135" s="150"/>
      <c r="B135" s="150"/>
      <c r="C135" s="150"/>
      <c r="D135" s="2" t="s">
        <v>77</v>
      </c>
      <c r="E135" s="150"/>
      <c r="F135" s="168"/>
      <c r="G135" s="153"/>
      <c r="H135" s="153">
        <f>ROUND((SUM(M29:M134))/2,2)</f>
        <v>0</v>
      </c>
      <c r="I135" s="153">
        <f>ROUND((SUM(I29:I134))/2,2)</f>
        <v>0</v>
      </c>
      <c r="J135" s="150"/>
      <c r="K135" s="150"/>
      <c r="L135" s="150">
        <f>ROUND((SUM(L29:L134))/2,2)</f>
        <v>0</v>
      </c>
      <c r="M135" s="150">
        <f>ROUND((SUM(M29:M134))/2,2)</f>
        <v>0</v>
      </c>
      <c r="N135" s="150"/>
      <c r="O135" s="150"/>
      <c r="P135" s="176"/>
      <c r="S135" s="176">
        <f>ROUND((SUM(S29:S134))/2,2)</f>
        <v>0</v>
      </c>
      <c r="V135">
        <f>ROUND((SUM(V29:V134))/2,2)</f>
        <v>0</v>
      </c>
    </row>
    <row r="136" spans="1:26" x14ac:dyDescent="0.25">
      <c r="A136" s="177"/>
      <c r="B136" s="177"/>
      <c r="C136" s="177"/>
      <c r="D136" s="177" t="s">
        <v>79</v>
      </c>
      <c r="E136" s="177"/>
      <c r="F136" s="178"/>
      <c r="G136" s="179"/>
      <c r="H136" s="179">
        <f>ROUND((SUM(M9:M135))/3,2)</f>
        <v>0</v>
      </c>
      <c r="I136" s="179">
        <f>ROUND((SUM(I9:I135))/3,2)</f>
        <v>0</v>
      </c>
      <c r="J136" s="177"/>
      <c r="K136" s="177">
        <f>ROUND((SUM(K9:K135))/3,2)</f>
        <v>0</v>
      </c>
      <c r="L136" s="177">
        <f>ROUND((SUM(L9:L135))/3,2)</f>
        <v>0</v>
      </c>
      <c r="M136" s="177">
        <f>ROUND((SUM(M9:M135))/3,2)</f>
        <v>0</v>
      </c>
      <c r="N136" s="177"/>
      <c r="O136" s="177"/>
      <c r="P136" s="178"/>
      <c r="Q136" s="180"/>
      <c r="R136" s="180"/>
      <c r="S136" s="178">
        <f>ROUND((SUM(S9:S135))/3,2)</f>
        <v>0.34</v>
      </c>
      <c r="T136" s="180"/>
      <c r="U136" s="180"/>
      <c r="V136" s="180">
        <f>ROUND((SUM(V9:V135))/3,2)</f>
        <v>0</v>
      </c>
      <c r="Z136">
        <f>(SUM(Z9:Z135))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Amfiteáter Dlhé Klčovo / SO 02 Javisko - Elektroinštalácia a ochrana pred bleskom</oddHeader>
    <oddFooter>&amp;RStrana &amp;P z &amp;N    &amp;L&amp;7Spracované systémom Systematic®pyramida.wsn, tel.: 051 77 10 585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678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197" t="s">
        <v>1</v>
      </c>
      <c r="C2" s="198"/>
      <c r="D2" s="198"/>
      <c r="E2" s="198"/>
      <c r="F2" s="198"/>
      <c r="G2" s="198"/>
      <c r="H2" s="198"/>
      <c r="I2" s="198"/>
      <c r="J2" s="199"/>
    </row>
    <row r="3" spans="1:23" ht="18" customHeight="1" x14ac:dyDescent="0.25">
      <c r="A3" s="11"/>
      <c r="B3" s="22"/>
      <c r="C3" s="19"/>
      <c r="D3" s="16"/>
      <c r="E3" s="16"/>
      <c r="F3" s="16"/>
      <c r="G3" s="16"/>
      <c r="H3" s="16"/>
      <c r="I3" s="37" t="s">
        <v>17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19</v>
      </c>
      <c r="J4" s="30"/>
    </row>
    <row r="5" spans="1:23" ht="18" customHeight="1" thickBot="1" x14ac:dyDescent="0.3">
      <c r="A5" s="11"/>
      <c r="B5" s="38" t="s">
        <v>20</v>
      </c>
      <c r="C5" s="19"/>
      <c r="D5" s="16"/>
      <c r="E5" s="16"/>
      <c r="F5" s="39" t="s">
        <v>21</v>
      </c>
      <c r="G5" s="16"/>
      <c r="H5" s="16"/>
      <c r="I5" s="37" t="s">
        <v>22</v>
      </c>
      <c r="J5" s="40" t="s">
        <v>23</v>
      </c>
    </row>
    <row r="6" spans="1:23" ht="20.100000000000001" customHeight="1" thickTop="1" x14ac:dyDescent="0.25">
      <c r="A6" s="11"/>
      <c r="B6" s="200" t="s">
        <v>24</v>
      </c>
      <c r="C6" s="201"/>
      <c r="D6" s="201"/>
      <c r="E6" s="201"/>
      <c r="F6" s="201"/>
      <c r="G6" s="201"/>
      <c r="H6" s="201"/>
      <c r="I6" s="201"/>
      <c r="J6" s="202"/>
    </row>
    <row r="7" spans="1:23" ht="18" customHeight="1" x14ac:dyDescent="0.25">
      <c r="A7" s="11"/>
      <c r="B7" s="49" t="s">
        <v>27</v>
      </c>
      <c r="C7" s="42"/>
      <c r="D7" s="17"/>
      <c r="E7" s="17"/>
      <c r="F7" s="17"/>
      <c r="G7" s="50" t="s">
        <v>28</v>
      </c>
      <c r="H7" s="17"/>
      <c r="I7" s="28"/>
      <c r="J7" s="43"/>
    </row>
    <row r="8" spans="1:23" ht="20.100000000000001" customHeight="1" x14ac:dyDescent="0.25">
      <c r="A8" s="11"/>
      <c r="B8" s="203" t="s">
        <v>25</v>
      </c>
      <c r="C8" s="204"/>
      <c r="D8" s="204"/>
      <c r="E8" s="204"/>
      <c r="F8" s="204"/>
      <c r="G8" s="204"/>
      <c r="H8" s="204"/>
      <c r="I8" s="204"/>
      <c r="J8" s="205"/>
    </row>
    <row r="9" spans="1:23" ht="18" customHeight="1" x14ac:dyDescent="0.25">
      <c r="A9" s="11"/>
      <c r="B9" s="38" t="s">
        <v>27</v>
      </c>
      <c r="C9" s="19"/>
      <c r="D9" s="16"/>
      <c r="E9" s="16"/>
      <c r="F9" s="16"/>
      <c r="G9" s="39" t="s">
        <v>28</v>
      </c>
      <c r="H9" s="16"/>
      <c r="I9" s="27"/>
      <c r="J9" s="30"/>
    </row>
    <row r="10" spans="1:23" ht="20.100000000000001" customHeight="1" x14ac:dyDescent="0.25">
      <c r="A10" s="11"/>
      <c r="B10" s="203" t="s">
        <v>26</v>
      </c>
      <c r="C10" s="204"/>
      <c r="D10" s="204"/>
      <c r="E10" s="204"/>
      <c r="F10" s="204"/>
      <c r="G10" s="204"/>
      <c r="H10" s="204"/>
      <c r="I10" s="204"/>
      <c r="J10" s="205"/>
    </row>
    <row r="11" spans="1:23" ht="18" customHeight="1" thickBot="1" x14ac:dyDescent="0.3">
      <c r="A11" s="11"/>
      <c r="B11" s="38" t="s">
        <v>27</v>
      </c>
      <c r="C11" s="19"/>
      <c r="D11" s="16"/>
      <c r="E11" s="16"/>
      <c r="F11" s="16"/>
      <c r="G11" s="39" t="s">
        <v>28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29</v>
      </c>
      <c r="C15" s="84" t="s">
        <v>6</v>
      </c>
      <c r="D15" s="84" t="s">
        <v>56</v>
      </c>
      <c r="E15" s="85" t="s">
        <v>57</v>
      </c>
      <c r="F15" s="97" t="s">
        <v>58</v>
      </c>
      <c r="G15" s="51" t="s">
        <v>34</v>
      </c>
      <c r="H15" s="54" t="s">
        <v>35</v>
      </c>
      <c r="I15" s="26"/>
      <c r="J15" s="48"/>
    </row>
    <row r="16" spans="1:23" ht="18" customHeight="1" x14ac:dyDescent="0.25">
      <c r="A16" s="11"/>
      <c r="B16" s="86">
        <v>1</v>
      </c>
      <c r="C16" s="87" t="s">
        <v>30</v>
      </c>
      <c r="D16" s="88">
        <f>'Kryci_list 14003'!D16+'Kryci_list 14010'!D16+'Kryci_list 14011'!D16+'Kryci_list 14012'!D16</f>
        <v>0</v>
      </c>
      <c r="E16" s="89">
        <f>'Kryci_list 14003'!E16+'Kryci_list 14010'!E16+'Kryci_list 14011'!E16+'Kryci_list 14012'!E16</f>
        <v>0</v>
      </c>
      <c r="F16" s="98">
        <f>'Kryci_list 14003'!F16+'Kryci_list 14010'!F16+'Kryci_list 14011'!F16+'Kryci_list 14012'!F16</f>
        <v>0</v>
      </c>
      <c r="G16" s="52">
        <v>6</v>
      </c>
      <c r="H16" s="107" t="s">
        <v>36</v>
      </c>
      <c r="I16" s="121"/>
      <c r="J16" s="118">
        <f>Rekapitulácia!F11</f>
        <v>0</v>
      </c>
    </row>
    <row r="17" spans="1:10" ht="18" customHeight="1" x14ac:dyDescent="0.25">
      <c r="A17" s="11"/>
      <c r="B17" s="59">
        <v>2</v>
      </c>
      <c r="C17" s="63" t="s">
        <v>31</v>
      </c>
      <c r="D17" s="70">
        <f>'Kryci_list 14003'!D17+'Kryci_list 14010'!D17+'Kryci_list 14011'!D17+'Kryci_list 14012'!D17</f>
        <v>0</v>
      </c>
      <c r="E17" s="68">
        <f>'Kryci_list 14003'!E17+'Kryci_list 14010'!E17+'Kryci_list 14011'!E17+'Kryci_list 14012'!E17</f>
        <v>0</v>
      </c>
      <c r="F17" s="73">
        <f>'Kryci_list 14003'!F17+'Kryci_list 14010'!F17+'Kryci_list 14011'!F17+'Kryci_list 14012'!F17</f>
        <v>0</v>
      </c>
      <c r="G17" s="53">
        <v>7</v>
      </c>
      <c r="H17" s="108" t="s">
        <v>37</v>
      </c>
      <c r="I17" s="121"/>
      <c r="J17" s="119">
        <f>Rekapitulácia!E11</f>
        <v>0</v>
      </c>
    </row>
    <row r="18" spans="1:10" ht="18" customHeight="1" x14ac:dyDescent="0.25">
      <c r="A18" s="11"/>
      <c r="B18" s="60">
        <v>3</v>
      </c>
      <c r="C18" s="64" t="s">
        <v>32</v>
      </c>
      <c r="D18" s="71">
        <f>'Kryci_list 14003'!D18+'Kryci_list 14010'!D18+'Kryci_list 14011'!D18+'Kryci_list 14012'!D18</f>
        <v>0</v>
      </c>
      <c r="E18" s="69">
        <f>'Kryci_list 14003'!E18+'Kryci_list 14010'!E18+'Kryci_list 14011'!E18+'Kryci_list 14012'!E18</f>
        <v>0</v>
      </c>
      <c r="F18" s="74">
        <f>'Kryci_list 14003'!F18+'Kryci_list 14010'!F18+'Kryci_list 14011'!F18+'Kryci_list 14012'!F18</f>
        <v>0</v>
      </c>
      <c r="G18" s="53">
        <v>8</v>
      </c>
      <c r="H18" s="108" t="s">
        <v>38</v>
      </c>
      <c r="I18" s="121"/>
      <c r="J18" s="119">
        <f>Rekapitulácia!D11</f>
        <v>0</v>
      </c>
    </row>
    <row r="19" spans="1:10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10" ht="18" customHeight="1" thickBot="1" x14ac:dyDescent="0.3">
      <c r="A20" s="11"/>
      <c r="B20" s="60">
        <v>5</v>
      </c>
      <c r="C20" s="66" t="s">
        <v>33</v>
      </c>
      <c r="D20" s="72"/>
      <c r="E20" s="92"/>
      <c r="F20" s="99">
        <f>SUM(F16:F19)</f>
        <v>0</v>
      </c>
      <c r="G20" s="53">
        <v>10</v>
      </c>
      <c r="H20" s="108" t="s">
        <v>33</v>
      </c>
      <c r="I20" s="123"/>
      <c r="J20" s="91">
        <f>SUM(J16:J19)</f>
        <v>0</v>
      </c>
    </row>
    <row r="21" spans="1:10" ht="18" customHeight="1" thickTop="1" x14ac:dyDescent="0.25">
      <c r="A21" s="11"/>
      <c r="B21" s="57" t="s">
        <v>46</v>
      </c>
      <c r="C21" s="61" t="s">
        <v>7</v>
      </c>
      <c r="D21" s="67"/>
      <c r="E21" s="18"/>
      <c r="F21" s="90"/>
      <c r="G21" s="57" t="s">
        <v>52</v>
      </c>
      <c r="H21" s="54" t="s">
        <v>7</v>
      </c>
      <c r="I21" s="28"/>
      <c r="J21" s="124"/>
    </row>
    <row r="22" spans="1:10" ht="18" customHeight="1" x14ac:dyDescent="0.25">
      <c r="A22" s="11"/>
      <c r="B22" s="52">
        <v>11</v>
      </c>
      <c r="C22" s="55" t="s">
        <v>47</v>
      </c>
      <c r="D22" s="79"/>
      <c r="E22" s="82"/>
      <c r="F22" s="73">
        <f>'Kryci_list 14003'!F22+'Kryci_list 14010'!F22+'Kryci_list 14011'!F22+'Kryci_list 14012'!F22</f>
        <v>0</v>
      </c>
      <c r="G22" s="52">
        <v>16</v>
      </c>
      <c r="H22" s="107" t="s">
        <v>53</v>
      </c>
      <c r="I22" s="121"/>
      <c r="J22" s="118">
        <f>'Kryci_list 14003'!J22+'Kryci_list 14010'!J22+'Kryci_list 14011'!J22+'Kryci_list 14012'!J22</f>
        <v>0</v>
      </c>
    </row>
    <row r="23" spans="1:10" ht="18" customHeight="1" x14ac:dyDescent="0.25">
      <c r="A23" s="11"/>
      <c r="B23" s="53">
        <v>12</v>
      </c>
      <c r="C23" s="56" t="s">
        <v>48</v>
      </c>
      <c r="D23" s="58"/>
      <c r="E23" s="82"/>
      <c r="F23" s="74">
        <f>'Kryci_list 14003'!F23+'Kryci_list 14010'!F23+'Kryci_list 14011'!F23+'Kryci_list 14012'!F23</f>
        <v>0</v>
      </c>
      <c r="G23" s="53">
        <v>17</v>
      </c>
      <c r="H23" s="108" t="s">
        <v>54</v>
      </c>
      <c r="I23" s="121"/>
      <c r="J23" s="119">
        <f>'Kryci_list 14003'!J23+'Kryci_list 14010'!J23+'Kryci_list 14011'!J23+'Kryci_list 14012'!J23</f>
        <v>0</v>
      </c>
    </row>
    <row r="24" spans="1:10" ht="18" customHeight="1" x14ac:dyDescent="0.25">
      <c r="A24" s="11"/>
      <c r="B24" s="53">
        <v>13</v>
      </c>
      <c r="C24" s="56" t="s">
        <v>49</v>
      </c>
      <c r="D24" s="58"/>
      <c r="E24" s="82"/>
      <c r="F24" s="74">
        <f>'Kryci_list 14003'!F24+'Kryci_list 14010'!F24+'Kryci_list 14011'!F24+'Kryci_list 14012'!F24</f>
        <v>0</v>
      </c>
      <c r="G24" s="53">
        <v>18</v>
      </c>
      <c r="H24" s="108" t="s">
        <v>55</v>
      </c>
      <c r="I24" s="121"/>
      <c r="J24" s="119">
        <f>'Kryci_list 14003'!J24+'Kryci_list 14010'!J24+'Kryci_list 14011'!J24+'Kryci_list 14012'!J24</f>
        <v>0</v>
      </c>
    </row>
    <row r="25" spans="1:10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19"/>
    </row>
    <row r="26" spans="1:10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33</v>
      </c>
      <c r="I26" s="123"/>
      <c r="J26" s="91">
        <f>SUM(J22:J25)+SUM(F22:F25)</f>
        <v>0</v>
      </c>
    </row>
    <row r="27" spans="1:10" ht="18" customHeight="1" thickTop="1" x14ac:dyDescent="0.25">
      <c r="A27" s="11"/>
      <c r="B27" s="93"/>
      <c r="C27" s="135" t="s">
        <v>61</v>
      </c>
      <c r="D27" s="128"/>
      <c r="E27" s="94"/>
      <c r="F27" s="29"/>
      <c r="G27" s="101" t="s">
        <v>39</v>
      </c>
      <c r="H27" s="96" t="s">
        <v>40</v>
      </c>
      <c r="I27" s="28"/>
      <c r="J27" s="31"/>
    </row>
    <row r="28" spans="1:10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41</v>
      </c>
      <c r="I28" s="114"/>
      <c r="J28" s="110">
        <f>F20+J20+F26+J26</f>
        <v>0</v>
      </c>
    </row>
    <row r="29" spans="1:10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42</v>
      </c>
      <c r="I29" s="115">
        <f>Rekapitulácia!B12</f>
        <v>0</v>
      </c>
      <c r="J29" s="111">
        <f>ROUND(((ROUND(I29,2)*20)/100),2)*1</f>
        <v>0</v>
      </c>
    </row>
    <row r="30" spans="1:10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43</v>
      </c>
      <c r="I30" s="81">
        <f>Rekapitulácia!B13</f>
        <v>0</v>
      </c>
      <c r="J30" s="112">
        <f>ROUND(((ROUND(I30,2)*0)/100),2)</f>
        <v>0</v>
      </c>
    </row>
    <row r="31" spans="1:10" ht="18" customHeight="1" x14ac:dyDescent="0.25">
      <c r="A31" s="11"/>
      <c r="B31" s="23"/>
      <c r="C31" s="131"/>
      <c r="D31" s="132"/>
      <c r="E31" s="21"/>
      <c r="F31" s="11"/>
      <c r="G31" s="53">
        <v>24</v>
      </c>
      <c r="H31" s="108" t="s">
        <v>44</v>
      </c>
      <c r="I31" s="27"/>
      <c r="J31" s="194">
        <f>SUM(J28:J30)</f>
        <v>0</v>
      </c>
    </row>
    <row r="32" spans="1:10" ht="18" customHeight="1" thickBot="1" x14ac:dyDescent="0.3">
      <c r="A32" s="11"/>
      <c r="B32" s="41"/>
      <c r="C32" s="109"/>
      <c r="D32" s="116"/>
      <c r="E32" s="76"/>
      <c r="F32" s="77"/>
      <c r="G32" s="190" t="s">
        <v>45</v>
      </c>
      <c r="H32" s="191"/>
      <c r="I32" s="192"/>
      <c r="J32" s="193"/>
    </row>
    <row r="33" spans="1:10" ht="18" customHeight="1" thickTop="1" x14ac:dyDescent="0.25">
      <c r="A33" s="11"/>
      <c r="B33" s="93"/>
      <c r="C33" s="94"/>
      <c r="D33" s="133" t="s">
        <v>59</v>
      </c>
      <c r="E33" s="15"/>
      <c r="F33" s="15"/>
      <c r="G33" s="14"/>
      <c r="H33" s="133" t="s">
        <v>60</v>
      </c>
      <c r="I33" s="29"/>
      <c r="J33" s="32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16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6" t="s">
        <v>1</v>
      </c>
      <c r="C2" s="207"/>
      <c r="D2" s="207"/>
      <c r="E2" s="207"/>
      <c r="F2" s="207"/>
      <c r="G2" s="207"/>
      <c r="H2" s="207"/>
      <c r="I2" s="207"/>
      <c r="J2" s="208"/>
    </row>
    <row r="3" spans="1:23" ht="18" customHeight="1" x14ac:dyDescent="0.25">
      <c r="A3" s="11"/>
      <c r="B3" s="34" t="s">
        <v>18</v>
      </c>
      <c r="C3" s="35"/>
      <c r="D3" s="36"/>
      <c r="E3" s="36"/>
      <c r="F3" s="36"/>
      <c r="G3" s="16"/>
      <c r="H3" s="16"/>
      <c r="I3" s="37" t="s">
        <v>17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19</v>
      </c>
      <c r="J4" s="30"/>
    </row>
    <row r="5" spans="1:23" ht="18" customHeight="1" thickBot="1" x14ac:dyDescent="0.3">
      <c r="A5" s="11"/>
      <c r="B5" s="38" t="s">
        <v>20</v>
      </c>
      <c r="C5" s="19"/>
      <c r="D5" s="16"/>
      <c r="E5" s="16"/>
      <c r="F5" s="39" t="s">
        <v>21</v>
      </c>
      <c r="G5" s="16"/>
      <c r="H5" s="16"/>
      <c r="I5" s="37" t="s">
        <v>22</v>
      </c>
      <c r="J5" s="40" t="s">
        <v>23</v>
      </c>
    </row>
    <row r="6" spans="1:23" ht="20.100000000000001" customHeight="1" thickTop="1" x14ac:dyDescent="0.25">
      <c r="A6" s="11"/>
      <c r="B6" s="200" t="s">
        <v>24</v>
      </c>
      <c r="C6" s="201"/>
      <c r="D6" s="201"/>
      <c r="E6" s="201"/>
      <c r="F6" s="201"/>
      <c r="G6" s="201"/>
      <c r="H6" s="201"/>
      <c r="I6" s="201"/>
      <c r="J6" s="202"/>
    </row>
    <row r="7" spans="1:23" ht="18" customHeight="1" x14ac:dyDescent="0.25">
      <c r="A7" s="11"/>
      <c r="B7" s="49" t="s">
        <v>27</v>
      </c>
      <c r="C7" s="42"/>
      <c r="D7" s="17"/>
      <c r="E7" s="17"/>
      <c r="F7" s="17"/>
      <c r="G7" s="50" t="s">
        <v>28</v>
      </c>
      <c r="H7" s="17"/>
      <c r="I7" s="28"/>
      <c r="J7" s="43"/>
    </row>
    <row r="8" spans="1:23" ht="20.100000000000001" customHeight="1" x14ac:dyDescent="0.25">
      <c r="A8" s="11"/>
      <c r="B8" s="203" t="s">
        <v>25</v>
      </c>
      <c r="C8" s="204"/>
      <c r="D8" s="204"/>
      <c r="E8" s="204"/>
      <c r="F8" s="204"/>
      <c r="G8" s="204"/>
      <c r="H8" s="204"/>
      <c r="I8" s="204"/>
      <c r="J8" s="205"/>
    </row>
    <row r="9" spans="1:23" ht="18" customHeight="1" x14ac:dyDescent="0.25">
      <c r="A9" s="11"/>
      <c r="B9" s="38" t="s">
        <v>27</v>
      </c>
      <c r="C9" s="19"/>
      <c r="D9" s="16"/>
      <c r="E9" s="16"/>
      <c r="F9" s="16"/>
      <c r="G9" s="39" t="s">
        <v>28</v>
      </c>
      <c r="H9" s="16"/>
      <c r="I9" s="27"/>
      <c r="J9" s="30"/>
    </row>
    <row r="10" spans="1:23" ht="20.100000000000001" customHeight="1" x14ac:dyDescent="0.25">
      <c r="A10" s="11"/>
      <c r="B10" s="203" t="s">
        <v>26</v>
      </c>
      <c r="C10" s="204"/>
      <c r="D10" s="204"/>
      <c r="E10" s="204"/>
      <c r="F10" s="204"/>
      <c r="G10" s="204"/>
      <c r="H10" s="204"/>
      <c r="I10" s="204"/>
      <c r="J10" s="205"/>
    </row>
    <row r="11" spans="1:23" ht="18" customHeight="1" thickBot="1" x14ac:dyDescent="0.3">
      <c r="A11" s="11"/>
      <c r="B11" s="38" t="s">
        <v>27</v>
      </c>
      <c r="C11" s="19"/>
      <c r="D11" s="16"/>
      <c r="E11" s="16"/>
      <c r="F11" s="16"/>
      <c r="G11" s="39" t="s">
        <v>28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29</v>
      </c>
      <c r="C15" s="84" t="s">
        <v>6</v>
      </c>
      <c r="D15" s="84" t="s">
        <v>56</v>
      </c>
      <c r="E15" s="85" t="s">
        <v>57</v>
      </c>
      <c r="F15" s="97" t="s">
        <v>58</v>
      </c>
      <c r="G15" s="51" t="s">
        <v>34</v>
      </c>
      <c r="H15" s="54" t="s">
        <v>35</v>
      </c>
      <c r="I15" s="26"/>
      <c r="J15" s="48"/>
    </row>
    <row r="16" spans="1:23" ht="18" customHeight="1" x14ac:dyDescent="0.25">
      <c r="A16" s="11"/>
      <c r="B16" s="86">
        <v>1</v>
      </c>
      <c r="C16" s="87" t="s">
        <v>30</v>
      </c>
      <c r="D16" s="88">
        <f>'Rekap 14003'!B18</f>
        <v>0</v>
      </c>
      <c r="E16" s="89">
        <f>'Rekap 14003'!C18</f>
        <v>0</v>
      </c>
      <c r="F16" s="98">
        <f>'Rekap 14003'!D18</f>
        <v>0</v>
      </c>
      <c r="G16" s="52">
        <v>6</v>
      </c>
      <c r="H16" s="107" t="s">
        <v>36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31</v>
      </c>
      <c r="D17" s="70">
        <f>'Rekap 14003'!B22</f>
        <v>0</v>
      </c>
      <c r="E17" s="68">
        <f>'Rekap 14003'!C22</f>
        <v>0</v>
      </c>
      <c r="F17" s="73">
        <f>'Rekap 14003'!D22</f>
        <v>0</v>
      </c>
      <c r="G17" s="53">
        <v>7</v>
      </c>
      <c r="H17" s="108" t="s">
        <v>37</v>
      </c>
      <c r="I17" s="121"/>
      <c r="J17" s="119">
        <f>'SO 14003'!Z83</f>
        <v>0</v>
      </c>
    </row>
    <row r="18" spans="1:26" ht="18" customHeight="1" x14ac:dyDescent="0.25">
      <c r="A18" s="11"/>
      <c r="B18" s="60">
        <v>3</v>
      </c>
      <c r="C18" s="64" t="s">
        <v>32</v>
      </c>
      <c r="D18" s="71">
        <f>'Rekap 14003'!B26</f>
        <v>0</v>
      </c>
      <c r="E18" s="69">
        <f>'Rekap 14003'!C26</f>
        <v>0</v>
      </c>
      <c r="F18" s="74">
        <f>'Rekap 14003'!D26</f>
        <v>0</v>
      </c>
      <c r="G18" s="53">
        <v>8</v>
      </c>
      <c r="H18" s="108" t="s">
        <v>38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33</v>
      </c>
      <c r="D20" s="72"/>
      <c r="E20" s="92"/>
      <c r="F20" s="99">
        <f>SUM(F16:F19)</f>
        <v>0</v>
      </c>
      <c r="G20" s="53">
        <v>10</v>
      </c>
      <c r="H20" s="108" t="s">
        <v>33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46</v>
      </c>
      <c r="C21" s="61" t="s">
        <v>7</v>
      </c>
      <c r="D21" s="67"/>
      <c r="E21" s="18"/>
      <c r="F21" s="90"/>
      <c r="G21" s="57" t="s">
        <v>52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47</v>
      </c>
      <c r="D22" s="79"/>
      <c r="E22" s="81" t="s">
        <v>50</v>
      </c>
      <c r="F22" s="73">
        <f>((F16*U22*0)+(F17*V22*0)+(F18*W22*0))/100</f>
        <v>0</v>
      </c>
      <c r="G22" s="52">
        <v>16</v>
      </c>
      <c r="H22" s="107" t="s">
        <v>53</v>
      </c>
      <c r="I22" s="122" t="s">
        <v>50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48</v>
      </c>
      <c r="D23" s="58"/>
      <c r="E23" s="81" t="s">
        <v>51</v>
      </c>
      <c r="F23" s="74">
        <f>((F16*U23*0)+(F17*V23*0)+(F18*W23*0))/100</f>
        <v>0</v>
      </c>
      <c r="G23" s="53">
        <v>17</v>
      </c>
      <c r="H23" s="108" t="s">
        <v>54</v>
      </c>
      <c r="I23" s="122" t="s">
        <v>50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49</v>
      </c>
      <c r="D24" s="58"/>
      <c r="E24" s="81" t="s">
        <v>50</v>
      </c>
      <c r="F24" s="74">
        <f>((F16*U24*0)+(F17*V24*0)+(F18*W24*0))/100</f>
        <v>0</v>
      </c>
      <c r="G24" s="53">
        <v>18</v>
      </c>
      <c r="H24" s="108" t="s">
        <v>55</v>
      </c>
      <c r="I24" s="122" t="s">
        <v>51</v>
      </c>
      <c r="J24" s="119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33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61</v>
      </c>
      <c r="D27" s="128"/>
      <c r="E27" s="94"/>
      <c r="F27" s="29"/>
      <c r="G27" s="101" t="s">
        <v>39</v>
      </c>
      <c r="H27" s="96" t="s">
        <v>40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41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42</v>
      </c>
      <c r="I29" s="115">
        <f>J28-SUM('SO 14003'!K9:'SO 14003'!K82)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43</v>
      </c>
      <c r="I30" s="81">
        <f>SUM('SO 14003'!K9:'SO 14003'!K82)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44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45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59</v>
      </c>
      <c r="E33" s="15"/>
      <c r="F33" s="95"/>
      <c r="G33" s="103">
        <v>26</v>
      </c>
      <c r="H33" s="134" t="s">
        <v>60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09" t="s">
        <v>24</v>
      </c>
      <c r="B1" s="210"/>
      <c r="C1" s="210"/>
      <c r="D1" s="211"/>
      <c r="E1" s="138" t="s">
        <v>21</v>
      </c>
      <c r="F1" s="137"/>
      <c r="W1">
        <v>30.126000000000001</v>
      </c>
    </row>
    <row r="2" spans="1:26" ht="20.100000000000001" customHeight="1" x14ac:dyDescent="0.25">
      <c r="A2" s="209" t="s">
        <v>25</v>
      </c>
      <c r="B2" s="210"/>
      <c r="C2" s="210"/>
      <c r="D2" s="211"/>
      <c r="E2" s="138" t="s">
        <v>19</v>
      </c>
      <c r="F2" s="137"/>
    </row>
    <row r="3" spans="1:26" ht="20.100000000000001" customHeight="1" x14ac:dyDescent="0.25">
      <c r="A3" s="209" t="s">
        <v>26</v>
      </c>
      <c r="B3" s="210"/>
      <c r="C3" s="210"/>
      <c r="D3" s="211"/>
      <c r="E3" s="138" t="s">
        <v>65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18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66</v>
      </c>
      <c r="B8" s="136"/>
      <c r="C8" s="136"/>
      <c r="D8" s="136"/>
      <c r="E8" s="136"/>
      <c r="F8" s="136"/>
    </row>
    <row r="9" spans="1:26" x14ac:dyDescent="0.25">
      <c r="A9" s="141" t="s">
        <v>62</v>
      </c>
      <c r="B9" s="141" t="s">
        <v>56</v>
      </c>
      <c r="C9" s="141" t="s">
        <v>57</v>
      </c>
      <c r="D9" s="141" t="s">
        <v>33</v>
      </c>
      <c r="E9" s="141" t="s">
        <v>63</v>
      </c>
      <c r="F9" s="141" t="s">
        <v>64</v>
      </c>
    </row>
    <row r="10" spans="1:26" x14ac:dyDescent="0.25">
      <c r="A10" s="148" t="s">
        <v>67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68</v>
      </c>
      <c r="B11" s="151">
        <f>'SO 14003'!L19</f>
        <v>0</v>
      </c>
      <c r="C11" s="151">
        <f>'SO 14003'!M19</f>
        <v>0</v>
      </c>
      <c r="D11" s="151">
        <f>'SO 14003'!I19</f>
        <v>0</v>
      </c>
      <c r="E11" s="152">
        <f>'SO 14003'!P19</f>
        <v>0</v>
      </c>
      <c r="F11" s="152">
        <f>'SO 14003'!S19</f>
        <v>0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69</v>
      </c>
      <c r="B12" s="151">
        <f>'SO 14003'!L30</f>
        <v>0</v>
      </c>
      <c r="C12" s="151">
        <f>'SO 14003'!M30</f>
        <v>0</v>
      </c>
      <c r="D12" s="151">
        <f>'SO 14003'!I30</f>
        <v>0</v>
      </c>
      <c r="E12" s="152">
        <f>'SO 14003'!P30</f>
        <v>9.23</v>
      </c>
      <c r="F12" s="152">
        <f>'SO 14003'!S30</f>
        <v>245.54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150" t="s">
        <v>70</v>
      </c>
      <c r="B13" s="151">
        <f>'SO 14003'!L38</f>
        <v>0</v>
      </c>
      <c r="C13" s="151">
        <f>'SO 14003'!M38</f>
        <v>0</v>
      </c>
      <c r="D13" s="151">
        <f>'SO 14003'!I38</f>
        <v>0</v>
      </c>
      <c r="E13" s="152">
        <f>'SO 14003'!P38</f>
        <v>3.23</v>
      </c>
      <c r="F13" s="152">
        <f>'SO 14003'!S38</f>
        <v>137.77000000000001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50" t="s">
        <v>71</v>
      </c>
      <c r="B14" s="151">
        <f>'SO 14003'!L48</f>
        <v>0</v>
      </c>
      <c r="C14" s="151">
        <f>'SO 14003'!M48</f>
        <v>0</v>
      </c>
      <c r="D14" s="151">
        <f>'SO 14003'!I48</f>
        <v>0</v>
      </c>
      <c r="E14" s="152">
        <f>'SO 14003'!P48</f>
        <v>3.36</v>
      </c>
      <c r="F14" s="152">
        <f>'SO 14003'!S48</f>
        <v>4.47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x14ac:dyDescent="0.25">
      <c r="A15" s="150" t="s">
        <v>72</v>
      </c>
      <c r="B15" s="151">
        <f>'SO 14003'!L52</f>
        <v>0</v>
      </c>
      <c r="C15" s="151">
        <f>'SO 14003'!M52</f>
        <v>0</v>
      </c>
      <c r="D15" s="151">
        <f>'SO 14003'!I52</f>
        <v>0</v>
      </c>
      <c r="E15" s="152">
        <f>'SO 14003'!P52</f>
        <v>0.15</v>
      </c>
      <c r="F15" s="152">
        <f>'SO 14003'!S52</f>
        <v>62.63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150" t="s">
        <v>73</v>
      </c>
      <c r="B16" s="151">
        <f>'SO 14003'!L59</f>
        <v>0</v>
      </c>
      <c r="C16" s="151">
        <f>'SO 14003'!M59</f>
        <v>0</v>
      </c>
      <c r="D16" s="151">
        <f>'SO 14003'!I59</f>
        <v>0</v>
      </c>
      <c r="E16" s="152">
        <f>'SO 14003'!P59</f>
        <v>2.39</v>
      </c>
      <c r="F16" s="152">
        <f>'SO 14003'!S59</f>
        <v>50.9</v>
      </c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</row>
    <row r="17" spans="1:26" x14ac:dyDescent="0.25">
      <c r="A17" s="150" t="s">
        <v>74</v>
      </c>
      <c r="B17" s="151">
        <f>'SO 14003'!L63</f>
        <v>0</v>
      </c>
      <c r="C17" s="151">
        <f>'SO 14003'!M63</f>
        <v>0</v>
      </c>
      <c r="D17" s="151">
        <f>'SO 14003'!I63</f>
        <v>0</v>
      </c>
      <c r="E17" s="152">
        <f>'SO 14003'!P63</f>
        <v>0</v>
      </c>
      <c r="F17" s="152">
        <f>'SO 14003'!S63</f>
        <v>0</v>
      </c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</row>
    <row r="18" spans="1:26" x14ac:dyDescent="0.25">
      <c r="A18" s="2" t="s">
        <v>67</v>
      </c>
      <c r="B18" s="153">
        <f>'SO 14003'!L65</f>
        <v>0</v>
      </c>
      <c r="C18" s="153">
        <f>'SO 14003'!M65</f>
        <v>0</v>
      </c>
      <c r="D18" s="153">
        <f>'SO 14003'!I65</f>
        <v>0</v>
      </c>
      <c r="E18" s="154">
        <f>'SO 14003'!P65</f>
        <v>18.36</v>
      </c>
      <c r="F18" s="154">
        <f>'SO 14003'!S65</f>
        <v>501.31</v>
      </c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</row>
    <row r="19" spans="1:26" x14ac:dyDescent="0.25">
      <c r="A19" s="1"/>
      <c r="B19" s="143"/>
      <c r="C19" s="143"/>
      <c r="D19" s="143"/>
      <c r="E19" s="142"/>
      <c r="F19" s="142"/>
    </row>
    <row r="20" spans="1:26" x14ac:dyDescent="0.25">
      <c r="A20" s="2" t="s">
        <v>75</v>
      </c>
      <c r="B20" s="153"/>
      <c r="C20" s="151"/>
      <c r="D20" s="151"/>
      <c r="E20" s="152"/>
      <c r="F20" s="152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</row>
    <row r="21" spans="1:26" x14ac:dyDescent="0.25">
      <c r="A21" s="150" t="s">
        <v>76</v>
      </c>
      <c r="B21" s="151">
        <f>'SO 14003'!L72</f>
        <v>0</v>
      </c>
      <c r="C21" s="151">
        <f>'SO 14003'!M72</f>
        <v>0</v>
      </c>
      <c r="D21" s="151">
        <f>'SO 14003'!I72</f>
        <v>0</v>
      </c>
      <c r="E21" s="152">
        <f>'SO 14003'!P72</f>
        <v>0</v>
      </c>
      <c r="F21" s="152">
        <f>'SO 14003'!S72</f>
        <v>0</v>
      </c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</row>
    <row r="22" spans="1:26" x14ac:dyDescent="0.25">
      <c r="A22" s="2" t="s">
        <v>75</v>
      </c>
      <c r="B22" s="153">
        <f>'SO 14003'!L74</f>
        <v>0</v>
      </c>
      <c r="C22" s="153">
        <f>'SO 14003'!M74</f>
        <v>0</v>
      </c>
      <c r="D22" s="153">
        <f>'SO 14003'!I74</f>
        <v>0</v>
      </c>
      <c r="E22" s="154">
        <f>'SO 14003'!P74</f>
        <v>0</v>
      </c>
      <c r="F22" s="154">
        <f>'SO 14003'!S74</f>
        <v>0</v>
      </c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</row>
    <row r="23" spans="1:26" x14ac:dyDescent="0.25">
      <c r="A23" s="1"/>
      <c r="B23" s="143"/>
      <c r="C23" s="143"/>
      <c r="D23" s="143"/>
      <c r="E23" s="142"/>
      <c r="F23" s="142"/>
    </row>
    <row r="24" spans="1:26" x14ac:dyDescent="0.25">
      <c r="A24" s="2" t="s">
        <v>77</v>
      </c>
      <c r="B24" s="153"/>
      <c r="C24" s="151"/>
      <c r="D24" s="151"/>
      <c r="E24" s="152"/>
      <c r="F24" s="152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</row>
    <row r="25" spans="1:26" x14ac:dyDescent="0.25">
      <c r="A25" s="150" t="s">
        <v>78</v>
      </c>
      <c r="B25" s="151">
        <f>'SO 14003'!L80</f>
        <v>0</v>
      </c>
      <c r="C25" s="151">
        <f>'SO 14003'!M80</f>
        <v>0</v>
      </c>
      <c r="D25" s="151">
        <f>'SO 14003'!I80</f>
        <v>0</v>
      </c>
      <c r="E25" s="152">
        <f>'SO 14003'!P80</f>
        <v>0</v>
      </c>
      <c r="F25" s="152">
        <f>'SO 14003'!S80</f>
        <v>0.64</v>
      </c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</row>
    <row r="26" spans="1:26" x14ac:dyDescent="0.25">
      <c r="A26" s="2" t="s">
        <v>77</v>
      </c>
      <c r="B26" s="153">
        <f>'SO 14003'!L82</f>
        <v>0</v>
      </c>
      <c r="C26" s="153">
        <f>'SO 14003'!M82</f>
        <v>0</v>
      </c>
      <c r="D26" s="153">
        <f>'SO 14003'!I82</f>
        <v>0</v>
      </c>
      <c r="E26" s="154">
        <f>'SO 14003'!S82</f>
        <v>0.64</v>
      </c>
      <c r="F26" s="154">
        <f>'SO 14003'!V82</f>
        <v>0</v>
      </c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</row>
    <row r="27" spans="1:26" x14ac:dyDescent="0.25">
      <c r="A27" s="1"/>
      <c r="B27" s="143"/>
      <c r="C27" s="143"/>
      <c r="D27" s="143"/>
      <c r="E27" s="142"/>
      <c r="F27" s="142"/>
    </row>
    <row r="28" spans="1:26" x14ac:dyDescent="0.25">
      <c r="A28" s="2" t="s">
        <v>79</v>
      </c>
      <c r="B28" s="153">
        <f>'SO 14003'!L83</f>
        <v>0</v>
      </c>
      <c r="C28" s="153">
        <f>'SO 14003'!M83</f>
        <v>0</v>
      </c>
      <c r="D28" s="153">
        <f>'SO 14003'!I83</f>
        <v>0</v>
      </c>
      <c r="E28" s="154">
        <f>'SO 14003'!S83</f>
        <v>501.95</v>
      </c>
      <c r="F28" s="154">
        <f>'SO 14003'!V83</f>
        <v>0</v>
      </c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</row>
    <row r="29" spans="1:26" x14ac:dyDescent="0.25">
      <c r="A29" s="1"/>
      <c r="B29" s="143"/>
      <c r="C29" s="143"/>
      <c r="D29" s="143"/>
      <c r="E29" s="142"/>
      <c r="F29" s="142"/>
    </row>
    <row r="30" spans="1:26" x14ac:dyDescent="0.25">
      <c r="A30" s="1"/>
      <c r="B30" s="143"/>
      <c r="C30" s="143"/>
      <c r="D30" s="143"/>
      <c r="E30" s="142"/>
      <c r="F30" s="142"/>
    </row>
    <row r="31" spans="1:26" x14ac:dyDescent="0.25">
      <c r="A31" s="1"/>
      <c r="B31" s="143"/>
      <c r="C31" s="143"/>
      <c r="D31" s="143"/>
      <c r="E31" s="142"/>
      <c r="F31" s="142"/>
    </row>
    <row r="32" spans="1:26" x14ac:dyDescent="0.25">
      <c r="A32" s="1"/>
      <c r="B32" s="143"/>
      <c r="C32" s="143"/>
      <c r="D32" s="143"/>
      <c r="E32" s="142"/>
      <c r="F32" s="142"/>
    </row>
    <row r="33" spans="1:6" x14ac:dyDescent="0.25">
      <c r="A33" s="1"/>
      <c r="B33" s="143"/>
      <c r="C33" s="143"/>
      <c r="D33" s="143"/>
      <c r="E33" s="142"/>
      <c r="F33" s="142"/>
    </row>
    <row r="34" spans="1:6" x14ac:dyDescent="0.25">
      <c r="A34" s="1"/>
      <c r="B34" s="143"/>
      <c r="C34" s="143"/>
      <c r="D34" s="143"/>
      <c r="E34" s="142"/>
      <c r="F34" s="142"/>
    </row>
    <row r="35" spans="1:6" x14ac:dyDescent="0.25">
      <c r="A35" s="1"/>
      <c r="B35" s="143"/>
      <c r="C35" s="143"/>
      <c r="D35" s="143"/>
      <c r="E35" s="142"/>
      <c r="F35" s="142"/>
    </row>
    <row r="36" spans="1:6" x14ac:dyDescent="0.25">
      <c r="A36" s="1"/>
      <c r="B36" s="143"/>
      <c r="C36" s="143"/>
      <c r="D36" s="143"/>
      <c r="E36" s="142"/>
      <c r="F36" s="142"/>
    </row>
    <row r="37" spans="1:6" x14ac:dyDescent="0.25">
      <c r="A37" s="1"/>
      <c r="B37" s="143"/>
      <c r="C37" s="143"/>
      <c r="D37" s="143"/>
      <c r="E37" s="142"/>
      <c r="F37" s="142"/>
    </row>
    <row r="38" spans="1:6" x14ac:dyDescent="0.25">
      <c r="A38" s="1"/>
      <c r="B38" s="143"/>
      <c r="C38" s="143"/>
      <c r="D38" s="143"/>
      <c r="E38" s="142"/>
      <c r="F38" s="142"/>
    </row>
    <row r="39" spans="1:6" x14ac:dyDescent="0.25">
      <c r="A39" s="1"/>
      <c r="B39" s="143"/>
      <c r="C39" s="143"/>
      <c r="D39" s="143"/>
      <c r="E39" s="142"/>
      <c r="F39" s="142"/>
    </row>
    <row r="40" spans="1:6" x14ac:dyDescent="0.25">
      <c r="A40" s="1"/>
      <c r="B40" s="143"/>
      <c r="C40" s="143"/>
      <c r="D40" s="143"/>
      <c r="E40" s="142"/>
      <c r="F40" s="142"/>
    </row>
    <row r="41" spans="1:6" x14ac:dyDescent="0.25">
      <c r="A41" s="1"/>
      <c r="B41" s="143"/>
      <c r="C41" s="143"/>
      <c r="D41" s="143"/>
      <c r="E41" s="142"/>
      <c r="F41" s="142"/>
    </row>
    <row r="42" spans="1:6" x14ac:dyDescent="0.25">
      <c r="A42" s="1"/>
      <c r="B42" s="143"/>
      <c r="C42" s="143"/>
      <c r="D42" s="143"/>
      <c r="E42" s="142"/>
      <c r="F42" s="142"/>
    </row>
    <row r="43" spans="1:6" x14ac:dyDescent="0.25">
      <c r="A43" s="1"/>
      <c r="B43" s="143"/>
      <c r="C43" s="143"/>
      <c r="D43" s="143"/>
      <c r="E43" s="142"/>
      <c r="F43" s="142"/>
    </row>
    <row r="44" spans="1:6" x14ac:dyDescent="0.25">
      <c r="A44" s="1"/>
      <c r="B44" s="143"/>
      <c r="C44" s="143"/>
      <c r="D44" s="143"/>
      <c r="E44" s="142"/>
      <c r="F44" s="142"/>
    </row>
    <row r="45" spans="1:6" x14ac:dyDescent="0.25">
      <c r="A45" s="1"/>
      <c r="B45" s="143"/>
      <c r="C45" s="143"/>
      <c r="D45" s="143"/>
      <c r="E45" s="142"/>
      <c r="F45" s="142"/>
    </row>
    <row r="46" spans="1:6" x14ac:dyDescent="0.25">
      <c r="A46" s="1"/>
      <c r="B46" s="143"/>
      <c r="C46" s="143"/>
      <c r="D46" s="143"/>
      <c r="E46" s="142"/>
      <c r="F46" s="142"/>
    </row>
    <row r="47" spans="1:6" x14ac:dyDescent="0.25">
      <c r="A47" s="1"/>
      <c r="B47" s="143"/>
      <c r="C47" s="143"/>
      <c r="D47" s="143"/>
      <c r="E47" s="142"/>
      <c r="F47" s="142"/>
    </row>
    <row r="48" spans="1: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3"/>
  <sheetViews>
    <sheetView workbookViewId="0">
      <pane ySplit="8" topLeftCell="A69" activePane="bottomLeft" state="frozen"/>
      <selection pane="bottomLeft" activeCell="G11" sqref="G11:G82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12" t="s">
        <v>24</v>
      </c>
      <c r="C1" s="213"/>
      <c r="D1" s="213"/>
      <c r="E1" s="213"/>
      <c r="F1" s="213"/>
      <c r="G1" s="213"/>
      <c r="H1" s="214"/>
      <c r="I1" s="160" t="s">
        <v>21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12" t="s">
        <v>25</v>
      </c>
      <c r="C2" s="213"/>
      <c r="D2" s="213"/>
      <c r="E2" s="213"/>
      <c r="F2" s="213"/>
      <c r="G2" s="213"/>
      <c r="H2" s="214"/>
      <c r="I2" s="160" t="s">
        <v>19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12" t="s">
        <v>26</v>
      </c>
      <c r="C3" s="213"/>
      <c r="D3" s="213"/>
      <c r="E3" s="213"/>
      <c r="F3" s="213"/>
      <c r="G3" s="213"/>
      <c r="H3" s="214"/>
      <c r="I3" s="160" t="s">
        <v>65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18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66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80</v>
      </c>
      <c r="B8" s="162" t="s">
        <v>81</v>
      </c>
      <c r="C8" s="162" t="s">
        <v>82</v>
      </c>
      <c r="D8" s="162" t="s">
        <v>83</v>
      </c>
      <c r="E8" s="162" t="s">
        <v>84</v>
      </c>
      <c r="F8" s="162" t="s">
        <v>85</v>
      </c>
      <c r="G8" s="162" t="s">
        <v>86</v>
      </c>
      <c r="H8" s="162" t="s">
        <v>57</v>
      </c>
      <c r="I8" s="162" t="s">
        <v>87</v>
      </c>
      <c r="J8" s="162"/>
      <c r="K8" s="162"/>
      <c r="L8" s="162"/>
      <c r="M8" s="162"/>
      <c r="N8" s="162"/>
      <c r="O8" s="162"/>
      <c r="P8" s="162" t="s">
        <v>88</v>
      </c>
      <c r="Q8" s="156"/>
      <c r="R8" s="156"/>
      <c r="S8" s="162" t="s">
        <v>89</v>
      </c>
      <c r="T8" s="158"/>
      <c r="U8" s="158"/>
      <c r="V8" s="164" t="s">
        <v>90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67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68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/>
      <c r="B11" s="169" t="s">
        <v>92</v>
      </c>
      <c r="C11" s="173" t="s">
        <v>93</v>
      </c>
      <c r="D11" s="169" t="s">
        <v>94</v>
      </c>
      <c r="E11" s="169" t="s">
        <v>95</v>
      </c>
      <c r="F11" s="170">
        <v>143.1</v>
      </c>
      <c r="G11" s="171"/>
      <c r="H11" s="171"/>
      <c r="I11" s="171">
        <f t="shared" ref="I11:I18" si="0">ROUND(F11*(G11+H11),2)</f>
        <v>0</v>
      </c>
      <c r="J11" s="169">
        <f t="shared" ref="J11:J18" si="1">ROUND(F11*(N11),2)</f>
        <v>384.94</v>
      </c>
      <c r="K11" s="1">
        <f t="shared" ref="K11:K18" si="2">ROUND(F11*(O11),2)</f>
        <v>0</v>
      </c>
      <c r="L11" s="1">
        <f t="shared" ref="L11:L18" si="3">ROUND(F11*(G11),2)</f>
        <v>0</v>
      </c>
      <c r="M11" s="1"/>
      <c r="N11" s="1">
        <v>2.69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/>
      <c r="B12" s="169" t="s">
        <v>92</v>
      </c>
      <c r="C12" s="173" t="s">
        <v>96</v>
      </c>
      <c r="D12" s="169" t="s">
        <v>97</v>
      </c>
      <c r="E12" s="169" t="s">
        <v>95</v>
      </c>
      <c r="F12" s="170">
        <v>71.55</v>
      </c>
      <c r="G12" s="171"/>
      <c r="H12" s="171"/>
      <c r="I12" s="171">
        <f t="shared" si="0"/>
        <v>0</v>
      </c>
      <c r="J12" s="169">
        <f t="shared" si="1"/>
        <v>55.09</v>
      </c>
      <c r="K12" s="1">
        <f t="shared" si="2"/>
        <v>0</v>
      </c>
      <c r="L12" s="1">
        <f t="shared" si="3"/>
        <v>0</v>
      </c>
      <c r="M12" s="1"/>
      <c r="N12" s="1">
        <v>0.77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/>
      <c r="B13" s="169" t="s">
        <v>92</v>
      </c>
      <c r="C13" s="173" t="s">
        <v>98</v>
      </c>
      <c r="D13" s="169" t="s">
        <v>99</v>
      </c>
      <c r="E13" s="169" t="s">
        <v>95</v>
      </c>
      <c r="F13" s="170">
        <v>41.743500000000004</v>
      </c>
      <c r="G13" s="171"/>
      <c r="H13" s="171"/>
      <c r="I13" s="171">
        <f t="shared" si="0"/>
        <v>0</v>
      </c>
      <c r="J13" s="169">
        <f t="shared" si="1"/>
        <v>851.98</v>
      </c>
      <c r="K13" s="1">
        <f t="shared" si="2"/>
        <v>0</v>
      </c>
      <c r="L13" s="1">
        <f t="shared" si="3"/>
        <v>0</v>
      </c>
      <c r="M13" s="1"/>
      <c r="N13" s="1">
        <v>20.41</v>
      </c>
      <c r="O13" s="1"/>
      <c r="P13" s="161"/>
      <c r="Q13" s="174"/>
      <c r="R13" s="174"/>
      <c r="S13" s="150"/>
      <c r="V13" s="175"/>
      <c r="Z13">
        <v>0</v>
      </c>
    </row>
    <row r="14" spans="1:26" ht="24.95" customHeight="1" x14ac:dyDescent="0.25">
      <c r="A14" s="172"/>
      <c r="B14" s="169" t="s">
        <v>92</v>
      </c>
      <c r="C14" s="173" t="s">
        <v>100</v>
      </c>
      <c r="D14" s="169" t="s">
        <v>101</v>
      </c>
      <c r="E14" s="169" t="s">
        <v>95</v>
      </c>
      <c r="F14" s="170">
        <v>20.872</v>
      </c>
      <c r="G14" s="171"/>
      <c r="H14" s="171"/>
      <c r="I14" s="171">
        <f t="shared" si="0"/>
        <v>0</v>
      </c>
      <c r="J14" s="169">
        <f t="shared" si="1"/>
        <v>120.43</v>
      </c>
      <c r="K14" s="1">
        <f t="shared" si="2"/>
        <v>0</v>
      </c>
      <c r="L14" s="1">
        <f t="shared" si="3"/>
        <v>0</v>
      </c>
      <c r="M14" s="1"/>
      <c r="N14" s="1">
        <v>5.77</v>
      </c>
      <c r="O14" s="1"/>
      <c r="P14" s="161"/>
      <c r="Q14" s="174"/>
      <c r="R14" s="174"/>
      <c r="S14" s="150"/>
      <c r="V14" s="175"/>
      <c r="Z14">
        <v>0</v>
      </c>
    </row>
    <row r="15" spans="1:26" ht="24.95" customHeight="1" x14ac:dyDescent="0.25">
      <c r="A15" s="172"/>
      <c r="B15" s="169" t="s">
        <v>92</v>
      </c>
      <c r="C15" s="173" t="s">
        <v>102</v>
      </c>
      <c r="D15" s="169" t="s">
        <v>103</v>
      </c>
      <c r="E15" s="169" t="s">
        <v>95</v>
      </c>
      <c r="F15" s="170">
        <v>16.113600000000002</v>
      </c>
      <c r="G15" s="171"/>
      <c r="H15" s="171"/>
      <c r="I15" s="171">
        <f t="shared" si="0"/>
        <v>0</v>
      </c>
      <c r="J15" s="169">
        <f t="shared" si="1"/>
        <v>202.87</v>
      </c>
      <c r="K15" s="1">
        <f t="shared" si="2"/>
        <v>0</v>
      </c>
      <c r="L15" s="1">
        <f t="shared" si="3"/>
        <v>0</v>
      </c>
      <c r="M15" s="1"/>
      <c r="N15" s="1">
        <v>12.59</v>
      </c>
      <c r="O15" s="1"/>
      <c r="P15" s="161"/>
      <c r="Q15" s="174"/>
      <c r="R15" s="174"/>
      <c r="S15" s="150"/>
      <c r="V15" s="175"/>
      <c r="Z15">
        <v>0</v>
      </c>
    </row>
    <row r="16" spans="1:26" ht="24.95" customHeight="1" x14ac:dyDescent="0.25">
      <c r="A16" s="172"/>
      <c r="B16" s="169" t="s">
        <v>92</v>
      </c>
      <c r="C16" s="173" t="s">
        <v>104</v>
      </c>
      <c r="D16" s="169" t="s">
        <v>105</v>
      </c>
      <c r="E16" s="169" t="s">
        <v>95</v>
      </c>
      <c r="F16" s="170">
        <v>8.0570000000000004</v>
      </c>
      <c r="G16" s="171"/>
      <c r="H16" s="171"/>
      <c r="I16" s="171">
        <f t="shared" si="0"/>
        <v>0</v>
      </c>
      <c r="J16" s="169">
        <f t="shared" si="1"/>
        <v>5.72</v>
      </c>
      <c r="K16" s="1">
        <f t="shared" si="2"/>
        <v>0</v>
      </c>
      <c r="L16" s="1">
        <f t="shared" si="3"/>
        <v>0</v>
      </c>
      <c r="M16" s="1"/>
      <c r="N16" s="1">
        <v>0.71</v>
      </c>
      <c r="O16" s="1"/>
      <c r="P16" s="161"/>
      <c r="Q16" s="174"/>
      <c r="R16" s="174"/>
      <c r="S16" s="150"/>
      <c r="V16" s="175"/>
      <c r="Z16">
        <v>0</v>
      </c>
    </row>
    <row r="17" spans="1:26" ht="24.95" customHeight="1" x14ac:dyDescent="0.25">
      <c r="A17" s="172"/>
      <c r="B17" s="169" t="s">
        <v>92</v>
      </c>
      <c r="C17" s="173" t="s">
        <v>106</v>
      </c>
      <c r="D17" s="169" t="s">
        <v>107</v>
      </c>
      <c r="E17" s="169" t="s">
        <v>95</v>
      </c>
      <c r="F17" s="170">
        <v>200.958</v>
      </c>
      <c r="G17" s="171"/>
      <c r="H17" s="171"/>
      <c r="I17" s="171">
        <f t="shared" si="0"/>
        <v>0</v>
      </c>
      <c r="J17" s="169">
        <f t="shared" si="1"/>
        <v>568.71</v>
      </c>
      <c r="K17" s="1">
        <f t="shared" si="2"/>
        <v>0</v>
      </c>
      <c r="L17" s="1">
        <f t="shared" si="3"/>
        <v>0</v>
      </c>
      <c r="M17" s="1"/>
      <c r="N17" s="1">
        <v>2.83</v>
      </c>
      <c r="O17" s="1"/>
      <c r="P17" s="161"/>
      <c r="Q17" s="174"/>
      <c r="R17" s="174"/>
      <c r="S17" s="150"/>
      <c r="V17" s="175"/>
      <c r="Z17">
        <v>0</v>
      </c>
    </row>
    <row r="18" spans="1:26" ht="24.95" customHeight="1" x14ac:dyDescent="0.25">
      <c r="A18" s="172"/>
      <c r="B18" s="169" t="s">
        <v>92</v>
      </c>
      <c r="C18" s="173" t="s">
        <v>108</v>
      </c>
      <c r="D18" s="169" t="s">
        <v>109</v>
      </c>
      <c r="E18" s="169" t="s">
        <v>110</v>
      </c>
      <c r="F18" s="170">
        <v>494</v>
      </c>
      <c r="G18" s="171"/>
      <c r="H18" s="171"/>
      <c r="I18" s="171">
        <f t="shared" si="0"/>
        <v>0</v>
      </c>
      <c r="J18" s="169">
        <f t="shared" si="1"/>
        <v>177.84</v>
      </c>
      <c r="K18" s="1">
        <f t="shared" si="2"/>
        <v>0</v>
      </c>
      <c r="L18" s="1">
        <f t="shared" si="3"/>
        <v>0</v>
      </c>
      <c r="M18" s="1"/>
      <c r="N18" s="1">
        <v>0.36</v>
      </c>
      <c r="O18" s="1"/>
      <c r="P18" s="161"/>
      <c r="Q18" s="174"/>
      <c r="R18" s="174"/>
      <c r="S18" s="150"/>
      <c r="V18" s="175"/>
      <c r="Z18">
        <v>0</v>
      </c>
    </row>
    <row r="19" spans="1:26" x14ac:dyDescent="0.25">
      <c r="A19" s="150"/>
      <c r="B19" s="150"/>
      <c r="C19" s="150"/>
      <c r="D19" s="150" t="s">
        <v>68</v>
      </c>
      <c r="E19" s="150"/>
      <c r="F19" s="168"/>
      <c r="G19" s="153"/>
      <c r="H19" s="153">
        <f>ROUND((SUM(M10:M18))/1,2)</f>
        <v>0</v>
      </c>
      <c r="I19" s="153">
        <f>ROUND((SUM(I10:I18))/1,2)</f>
        <v>0</v>
      </c>
      <c r="J19" s="150"/>
      <c r="K19" s="150"/>
      <c r="L19" s="150">
        <f>ROUND((SUM(L10:L18))/1,2)</f>
        <v>0</v>
      </c>
      <c r="M19" s="150">
        <f>ROUND((SUM(M10:M18))/1,2)</f>
        <v>0</v>
      </c>
      <c r="N19" s="150"/>
      <c r="O19" s="150"/>
      <c r="P19" s="176">
        <f>ROUND((SUM(P10:P18))/1,2)</f>
        <v>0</v>
      </c>
      <c r="Q19" s="147"/>
      <c r="R19" s="147"/>
      <c r="S19" s="176">
        <f>ROUND((SUM(S10:S18))/1,2)</f>
        <v>0</v>
      </c>
      <c r="T19" s="147"/>
      <c r="U19" s="147"/>
      <c r="V19" s="147"/>
      <c r="W19" s="147"/>
      <c r="X19" s="147"/>
      <c r="Y19" s="147"/>
      <c r="Z19" s="147"/>
    </row>
    <row r="20" spans="1:26" x14ac:dyDescent="0.25">
      <c r="A20" s="1"/>
      <c r="B20" s="1"/>
      <c r="C20" s="1"/>
      <c r="D20" s="1"/>
      <c r="E20" s="1"/>
      <c r="F20" s="161"/>
      <c r="G20" s="143"/>
      <c r="H20" s="143"/>
      <c r="I20" s="143"/>
      <c r="J20" s="1"/>
      <c r="K20" s="1"/>
      <c r="L20" s="1"/>
      <c r="M20" s="1"/>
      <c r="N20" s="1"/>
      <c r="O20" s="1"/>
      <c r="P20" s="1"/>
      <c r="S20" s="1"/>
    </row>
    <row r="21" spans="1:26" x14ac:dyDescent="0.25">
      <c r="A21" s="150"/>
      <c r="B21" s="150"/>
      <c r="C21" s="150"/>
      <c r="D21" s="150" t="s">
        <v>69</v>
      </c>
      <c r="E21" s="150"/>
      <c r="F21" s="168"/>
      <c r="G21" s="151"/>
      <c r="H21" s="151"/>
      <c r="I21" s="151"/>
      <c r="J21" s="150"/>
      <c r="K21" s="150"/>
      <c r="L21" s="150"/>
      <c r="M21" s="150"/>
      <c r="N21" s="150"/>
      <c r="O21" s="150"/>
      <c r="P21" s="150"/>
      <c r="Q21" s="147"/>
      <c r="R21" s="147"/>
      <c r="S21" s="150"/>
      <c r="T21" s="147"/>
      <c r="U21" s="147"/>
      <c r="V21" s="147"/>
      <c r="W21" s="147"/>
      <c r="X21" s="147"/>
      <c r="Y21" s="147"/>
      <c r="Z21" s="147"/>
    </row>
    <row r="22" spans="1:26" ht="24.95" customHeight="1" x14ac:dyDescent="0.25">
      <c r="A22" s="172"/>
      <c r="B22" s="169" t="s">
        <v>111</v>
      </c>
      <c r="C22" s="173" t="s">
        <v>112</v>
      </c>
      <c r="D22" s="169" t="s">
        <v>113</v>
      </c>
      <c r="E22" s="169" t="s">
        <v>95</v>
      </c>
      <c r="F22" s="170">
        <v>40.575000000000003</v>
      </c>
      <c r="G22" s="171"/>
      <c r="H22" s="171"/>
      <c r="I22" s="171">
        <f t="shared" ref="I22:I29" si="4">ROUND(F22*(G22+H22),2)</f>
        <v>0</v>
      </c>
      <c r="J22" s="169">
        <f t="shared" ref="J22:J29" si="5">ROUND(F22*(N22),2)</f>
        <v>1076.45</v>
      </c>
      <c r="K22" s="1">
        <f t="shared" ref="K22:K29" si="6">ROUND(F22*(O22),2)</f>
        <v>0</v>
      </c>
      <c r="L22" s="1">
        <f t="shared" ref="L22:L29" si="7">ROUND(F22*(G22),2)</f>
        <v>0</v>
      </c>
      <c r="M22" s="1"/>
      <c r="N22" s="1">
        <v>26.53</v>
      </c>
      <c r="O22" s="1"/>
      <c r="P22" s="168">
        <v>1.63</v>
      </c>
      <c r="Q22" s="174"/>
      <c r="R22" s="174">
        <v>1.63</v>
      </c>
      <c r="S22" s="150">
        <f>ROUND(F22*(R22),3)</f>
        <v>66.137</v>
      </c>
      <c r="V22" s="175"/>
      <c r="Z22">
        <v>0</v>
      </c>
    </row>
    <row r="23" spans="1:26" ht="24.95" customHeight="1" x14ac:dyDescent="0.25">
      <c r="A23" s="172"/>
      <c r="B23" s="169" t="s">
        <v>111</v>
      </c>
      <c r="C23" s="173" t="s">
        <v>114</v>
      </c>
      <c r="D23" s="169" t="s">
        <v>115</v>
      </c>
      <c r="E23" s="169" t="s">
        <v>95</v>
      </c>
      <c r="F23" s="170">
        <v>4.8689999999999998</v>
      </c>
      <c r="G23" s="171"/>
      <c r="H23" s="171"/>
      <c r="I23" s="171">
        <f t="shared" si="4"/>
        <v>0</v>
      </c>
      <c r="J23" s="169">
        <f t="shared" si="5"/>
        <v>128.79</v>
      </c>
      <c r="K23" s="1">
        <f t="shared" si="6"/>
        <v>0</v>
      </c>
      <c r="L23" s="1">
        <f t="shared" si="7"/>
        <v>0</v>
      </c>
      <c r="M23" s="1"/>
      <c r="N23" s="1">
        <v>26.45</v>
      </c>
      <c r="O23" s="1"/>
      <c r="P23" s="168">
        <v>1.9205000000000001</v>
      </c>
      <c r="Q23" s="174"/>
      <c r="R23" s="174">
        <v>1.9205000000000001</v>
      </c>
      <c r="S23" s="150">
        <f>ROUND(F23*(R23),3)</f>
        <v>9.3510000000000009</v>
      </c>
      <c r="V23" s="175"/>
      <c r="Z23">
        <v>0</v>
      </c>
    </row>
    <row r="24" spans="1:26" ht="24.95" customHeight="1" x14ac:dyDescent="0.25">
      <c r="A24" s="172"/>
      <c r="B24" s="169" t="s">
        <v>111</v>
      </c>
      <c r="C24" s="173" t="s">
        <v>116</v>
      </c>
      <c r="D24" s="169" t="s">
        <v>117</v>
      </c>
      <c r="E24" s="169" t="s">
        <v>95</v>
      </c>
      <c r="F24" s="170">
        <v>5.2558000000000007</v>
      </c>
      <c r="G24" s="171"/>
      <c r="H24" s="171"/>
      <c r="I24" s="171">
        <f t="shared" si="4"/>
        <v>0</v>
      </c>
      <c r="J24" s="169">
        <f t="shared" si="5"/>
        <v>116.99</v>
      </c>
      <c r="K24" s="1">
        <f t="shared" si="6"/>
        <v>0</v>
      </c>
      <c r="L24" s="1">
        <f t="shared" si="7"/>
        <v>0</v>
      </c>
      <c r="M24" s="1"/>
      <c r="N24" s="1">
        <v>22.26</v>
      </c>
      <c r="O24" s="1"/>
      <c r="P24" s="168">
        <v>2.0663999999999998</v>
      </c>
      <c r="Q24" s="174"/>
      <c r="R24" s="174">
        <v>2.0663999999999998</v>
      </c>
      <c r="S24" s="150">
        <f>ROUND(F24*(R24),3)</f>
        <v>10.861000000000001</v>
      </c>
      <c r="V24" s="175"/>
      <c r="Z24">
        <v>0</v>
      </c>
    </row>
    <row r="25" spans="1:26" ht="24.95" customHeight="1" x14ac:dyDescent="0.25">
      <c r="A25" s="172"/>
      <c r="B25" s="169" t="s">
        <v>118</v>
      </c>
      <c r="C25" s="173" t="s">
        <v>119</v>
      </c>
      <c r="D25" s="169" t="s">
        <v>120</v>
      </c>
      <c r="E25" s="169" t="s">
        <v>95</v>
      </c>
      <c r="F25" s="170">
        <v>59.586365499999992</v>
      </c>
      <c r="G25" s="171"/>
      <c r="H25" s="171"/>
      <c r="I25" s="171">
        <f t="shared" si="4"/>
        <v>0</v>
      </c>
      <c r="J25" s="169">
        <f t="shared" si="5"/>
        <v>4849.1400000000003</v>
      </c>
      <c r="K25" s="1">
        <f t="shared" si="6"/>
        <v>0</v>
      </c>
      <c r="L25" s="1">
        <f t="shared" si="7"/>
        <v>0</v>
      </c>
      <c r="M25" s="1"/>
      <c r="N25" s="1">
        <v>81.38</v>
      </c>
      <c r="O25" s="1"/>
      <c r="P25" s="168">
        <v>2.3223400000000001</v>
      </c>
      <c r="Q25" s="174"/>
      <c r="R25" s="174">
        <v>2.3223400000000001</v>
      </c>
      <c r="S25" s="150">
        <f>ROUND(F25*(R25),3)</f>
        <v>138.38</v>
      </c>
      <c r="V25" s="175"/>
      <c r="Z25">
        <v>0</v>
      </c>
    </row>
    <row r="26" spans="1:26" ht="24.95" customHeight="1" x14ac:dyDescent="0.25">
      <c r="A26" s="172"/>
      <c r="B26" s="169" t="s">
        <v>118</v>
      </c>
      <c r="C26" s="173" t="s">
        <v>121</v>
      </c>
      <c r="D26" s="169" t="s">
        <v>122</v>
      </c>
      <c r="E26" s="169" t="s">
        <v>110</v>
      </c>
      <c r="F26" s="170">
        <v>18.123999999999977</v>
      </c>
      <c r="G26" s="171"/>
      <c r="H26" s="171"/>
      <c r="I26" s="171">
        <f t="shared" si="4"/>
        <v>0</v>
      </c>
      <c r="J26" s="169">
        <f t="shared" si="5"/>
        <v>175.62</v>
      </c>
      <c r="K26" s="1">
        <f t="shared" si="6"/>
        <v>0</v>
      </c>
      <c r="L26" s="1">
        <f t="shared" si="7"/>
        <v>0</v>
      </c>
      <c r="M26" s="1"/>
      <c r="N26" s="1">
        <v>9.69</v>
      </c>
      <c r="O26" s="1"/>
      <c r="P26" s="168">
        <v>7.3374849999999995E-4</v>
      </c>
      <c r="Q26" s="174"/>
      <c r="R26" s="174">
        <v>7.3374849999999995E-4</v>
      </c>
      <c r="S26" s="150">
        <f>ROUND(F26*(R26),3)</f>
        <v>1.2999999999999999E-2</v>
      </c>
      <c r="V26" s="175"/>
      <c r="Z26">
        <v>0</v>
      </c>
    </row>
    <row r="27" spans="1:26" ht="24.95" customHeight="1" x14ac:dyDescent="0.25">
      <c r="A27" s="172"/>
      <c r="B27" s="169" t="s">
        <v>118</v>
      </c>
      <c r="C27" s="173" t="s">
        <v>123</v>
      </c>
      <c r="D27" s="169" t="s">
        <v>124</v>
      </c>
      <c r="E27" s="169" t="s">
        <v>110</v>
      </c>
      <c r="F27" s="170">
        <v>18.123999999999999</v>
      </c>
      <c r="G27" s="171"/>
      <c r="H27" s="171"/>
      <c r="I27" s="171">
        <f t="shared" si="4"/>
        <v>0</v>
      </c>
      <c r="J27" s="169">
        <f t="shared" si="5"/>
        <v>38.42</v>
      </c>
      <c r="K27" s="1">
        <f t="shared" si="6"/>
        <v>0</v>
      </c>
      <c r="L27" s="1">
        <f t="shared" si="7"/>
        <v>0</v>
      </c>
      <c r="M27" s="1"/>
      <c r="N27" s="1">
        <v>2.12</v>
      </c>
      <c r="O27" s="1"/>
      <c r="P27" s="161"/>
      <c r="Q27" s="174"/>
      <c r="R27" s="174"/>
      <c r="S27" s="150"/>
      <c r="V27" s="175"/>
      <c r="Z27">
        <v>0</v>
      </c>
    </row>
    <row r="28" spans="1:26" ht="24.95" customHeight="1" x14ac:dyDescent="0.25">
      <c r="A28" s="172"/>
      <c r="B28" s="169" t="s">
        <v>118</v>
      </c>
      <c r="C28" s="173" t="s">
        <v>125</v>
      </c>
      <c r="D28" s="169" t="s">
        <v>126</v>
      </c>
      <c r="E28" s="169" t="s">
        <v>127</v>
      </c>
      <c r="F28" s="170">
        <v>0.335121</v>
      </c>
      <c r="G28" s="171"/>
      <c r="H28" s="171"/>
      <c r="I28" s="171">
        <f t="shared" si="4"/>
        <v>0</v>
      </c>
      <c r="J28" s="169">
        <f t="shared" si="5"/>
        <v>340.51</v>
      </c>
      <c r="K28" s="1">
        <f t="shared" si="6"/>
        <v>0</v>
      </c>
      <c r="L28" s="1">
        <f t="shared" si="7"/>
        <v>0</v>
      </c>
      <c r="M28" s="1"/>
      <c r="N28" s="1">
        <v>1016.09</v>
      </c>
      <c r="O28" s="1"/>
      <c r="P28" s="168">
        <v>1.0345299999999999</v>
      </c>
      <c r="Q28" s="174"/>
      <c r="R28" s="174">
        <v>1.0345299999999999</v>
      </c>
      <c r="S28" s="150">
        <f>ROUND(F28*(R28),3)</f>
        <v>0.34699999999999998</v>
      </c>
      <c r="V28" s="175"/>
      <c r="Z28">
        <v>0</v>
      </c>
    </row>
    <row r="29" spans="1:26" ht="24.95" customHeight="1" x14ac:dyDescent="0.25">
      <c r="A29" s="172"/>
      <c r="B29" s="169" t="s">
        <v>128</v>
      </c>
      <c r="C29" s="173" t="s">
        <v>129</v>
      </c>
      <c r="D29" s="169" t="s">
        <v>130</v>
      </c>
      <c r="E29" s="169" t="s">
        <v>131</v>
      </c>
      <c r="F29" s="170">
        <v>81.150000000000006</v>
      </c>
      <c r="G29" s="171"/>
      <c r="H29" s="171"/>
      <c r="I29" s="171">
        <f t="shared" si="4"/>
        <v>0</v>
      </c>
      <c r="J29" s="169">
        <f t="shared" si="5"/>
        <v>669.49</v>
      </c>
      <c r="K29" s="1">
        <f t="shared" si="6"/>
        <v>0</v>
      </c>
      <c r="L29" s="1">
        <f t="shared" si="7"/>
        <v>0</v>
      </c>
      <c r="M29" s="1"/>
      <c r="N29" s="1">
        <v>8.25</v>
      </c>
      <c r="O29" s="1"/>
      <c r="P29" s="168">
        <v>0.25195000000000001</v>
      </c>
      <c r="Q29" s="174"/>
      <c r="R29" s="174">
        <v>0.25195000000000001</v>
      </c>
      <c r="S29" s="150">
        <f>ROUND(F29*(R29),3)</f>
        <v>20.446000000000002</v>
      </c>
      <c r="V29" s="175"/>
      <c r="Z29">
        <v>0</v>
      </c>
    </row>
    <row r="30" spans="1:26" x14ac:dyDescent="0.25">
      <c r="A30" s="150"/>
      <c r="B30" s="150"/>
      <c r="C30" s="150"/>
      <c r="D30" s="150" t="s">
        <v>69</v>
      </c>
      <c r="E30" s="150"/>
      <c r="F30" s="168"/>
      <c r="G30" s="153"/>
      <c r="H30" s="153">
        <f>ROUND((SUM(M21:M29))/1,2)</f>
        <v>0</v>
      </c>
      <c r="I30" s="153">
        <f>ROUND((SUM(I21:I29))/1,2)</f>
        <v>0</v>
      </c>
      <c r="J30" s="150"/>
      <c r="K30" s="150"/>
      <c r="L30" s="150">
        <f>ROUND((SUM(L21:L29))/1,2)</f>
        <v>0</v>
      </c>
      <c r="M30" s="150">
        <f>ROUND((SUM(M21:M29))/1,2)</f>
        <v>0</v>
      </c>
      <c r="N30" s="150"/>
      <c r="O30" s="150"/>
      <c r="P30" s="176">
        <f>ROUND((SUM(P21:P29))/1,2)</f>
        <v>9.23</v>
      </c>
      <c r="Q30" s="147"/>
      <c r="R30" s="147"/>
      <c r="S30" s="176">
        <f>ROUND((SUM(S21:S29))/1,2)</f>
        <v>245.54</v>
      </c>
      <c r="T30" s="147"/>
      <c r="U30" s="147"/>
      <c r="V30" s="147"/>
      <c r="W30" s="147"/>
      <c r="X30" s="147"/>
      <c r="Y30" s="147"/>
      <c r="Z30" s="147"/>
    </row>
    <row r="31" spans="1:26" x14ac:dyDescent="0.25">
      <c r="A31" s="1"/>
      <c r="B31" s="1"/>
      <c r="C31" s="1"/>
      <c r="D31" s="1"/>
      <c r="E31" s="1"/>
      <c r="F31" s="161"/>
      <c r="G31" s="143"/>
      <c r="H31" s="143"/>
      <c r="I31" s="143"/>
      <c r="J31" s="1"/>
      <c r="K31" s="1"/>
      <c r="L31" s="1"/>
      <c r="M31" s="1"/>
      <c r="N31" s="1"/>
      <c r="O31" s="1"/>
      <c r="P31" s="1"/>
      <c r="S31" s="1"/>
    </row>
    <row r="32" spans="1:26" x14ac:dyDescent="0.25">
      <c r="A32" s="150"/>
      <c r="B32" s="150"/>
      <c r="C32" s="150"/>
      <c r="D32" s="150" t="s">
        <v>70</v>
      </c>
      <c r="E32" s="150"/>
      <c r="F32" s="168"/>
      <c r="G32" s="151"/>
      <c r="H32" s="151"/>
      <c r="I32" s="151"/>
      <c r="J32" s="150"/>
      <c r="K32" s="150"/>
      <c r="L32" s="150"/>
      <c r="M32" s="150"/>
      <c r="N32" s="150"/>
      <c r="O32" s="150"/>
      <c r="P32" s="150"/>
      <c r="Q32" s="147"/>
      <c r="R32" s="147"/>
      <c r="S32" s="150"/>
      <c r="T32" s="147"/>
      <c r="U32" s="147"/>
      <c r="V32" s="147"/>
      <c r="W32" s="147"/>
      <c r="X32" s="147"/>
      <c r="Y32" s="147"/>
      <c r="Z32" s="147"/>
    </row>
    <row r="33" spans="1:26" ht="24.95" customHeight="1" x14ac:dyDescent="0.25">
      <c r="A33" s="172"/>
      <c r="B33" s="169" t="s">
        <v>118</v>
      </c>
      <c r="C33" s="173" t="s">
        <v>132</v>
      </c>
      <c r="D33" s="169" t="s">
        <v>133</v>
      </c>
      <c r="E33" s="169" t="s">
        <v>95</v>
      </c>
      <c r="F33" s="170">
        <v>57.054499999999997</v>
      </c>
      <c r="G33" s="171"/>
      <c r="H33" s="171"/>
      <c r="I33" s="171">
        <f>ROUND(F33*(G33+H33),2)</f>
        <v>0</v>
      </c>
      <c r="J33" s="169">
        <f>ROUND(F33*(N33),2)</f>
        <v>4647.09</v>
      </c>
      <c r="K33" s="1">
        <f>ROUND(F33*(O33),2)</f>
        <v>0</v>
      </c>
      <c r="L33" s="1">
        <f>ROUND(F33*(G33),2)</f>
        <v>0</v>
      </c>
      <c r="M33" s="1"/>
      <c r="N33" s="1">
        <v>81.45</v>
      </c>
      <c r="O33" s="1"/>
      <c r="P33" s="168">
        <v>2.2121499999999998</v>
      </c>
      <c r="Q33" s="174"/>
      <c r="R33" s="174">
        <v>2.2121499999999998</v>
      </c>
      <c r="S33" s="150">
        <f>ROUND(F33*(R33),3)</f>
        <v>126.21299999999999</v>
      </c>
      <c r="V33" s="175"/>
      <c r="Z33">
        <v>0</v>
      </c>
    </row>
    <row r="34" spans="1:26" ht="24.95" customHeight="1" x14ac:dyDescent="0.25">
      <c r="A34" s="172"/>
      <c r="B34" s="169" t="s">
        <v>118</v>
      </c>
      <c r="C34" s="173" t="s">
        <v>134</v>
      </c>
      <c r="D34" s="169" t="s">
        <v>135</v>
      </c>
      <c r="E34" s="169" t="s">
        <v>95</v>
      </c>
      <c r="F34" s="170">
        <v>57.054000000000002</v>
      </c>
      <c r="G34" s="171"/>
      <c r="H34" s="171"/>
      <c r="I34" s="171">
        <f>ROUND(F34*(G34+H34),2)</f>
        <v>0</v>
      </c>
      <c r="J34" s="169">
        <f>ROUND(F34*(N34),2)</f>
        <v>748.55</v>
      </c>
      <c r="K34" s="1">
        <f>ROUND(F34*(O34),2)</f>
        <v>0</v>
      </c>
      <c r="L34" s="1">
        <f>ROUND(F34*(G34),2)</f>
        <v>0</v>
      </c>
      <c r="M34" s="1"/>
      <c r="N34" s="1">
        <v>13.12</v>
      </c>
      <c r="O34" s="1"/>
      <c r="P34" s="168">
        <v>4.0000000000000001E-3</v>
      </c>
      <c r="Q34" s="174"/>
      <c r="R34" s="174">
        <v>4.0000000000000001E-3</v>
      </c>
      <c r="S34" s="150">
        <f>ROUND(F34*(R34),3)</f>
        <v>0.22800000000000001</v>
      </c>
      <c r="V34" s="175"/>
      <c r="Z34">
        <v>0</v>
      </c>
    </row>
    <row r="35" spans="1:26" ht="24.95" customHeight="1" x14ac:dyDescent="0.25">
      <c r="A35" s="172"/>
      <c r="B35" s="169" t="s">
        <v>118</v>
      </c>
      <c r="C35" s="173" t="s">
        <v>136</v>
      </c>
      <c r="D35" s="169" t="s">
        <v>137</v>
      </c>
      <c r="E35" s="169" t="s">
        <v>110</v>
      </c>
      <c r="F35" s="170">
        <v>364.31139999999999</v>
      </c>
      <c r="G35" s="171"/>
      <c r="H35" s="171"/>
      <c r="I35" s="171">
        <f>ROUND(F35*(G35+H35),2)</f>
        <v>0</v>
      </c>
      <c r="J35" s="169">
        <f>ROUND(F35*(N35),2)</f>
        <v>5107.6499999999996</v>
      </c>
      <c r="K35" s="1">
        <f>ROUND(F35*(O35),2)</f>
        <v>0</v>
      </c>
      <c r="L35" s="1">
        <f>ROUND(F35*(G35),2)</f>
        <v>0</v>
      </c>
      <c r="M35" s="1"/>
      <c r="N35" s="1">
        <v>14.02</v>
      </c>
      <c r="O35" s="1"/>
      <c r="P35" s="168">
        <v>2.16E-3</v>
      </c>
      <c r="Q35" s="174"/>
      <c r="R35" s="174">
        <v>2.16E-3</v>
      </c>
      <c r="S35" s="150">
        <f>ROUND(F35*(R35),3)</f>
        <v>0.78700000000000003</v>
      </c>
      <c r="V35" s="175"/>
      <c r="Z35">
        <v>0</v>
      </c>
    </row>
    <row r="36" spans="1:26" ht="24.95" customHeight="1" x14ac:dyDescent="0.25">
      <c r="A36" s="172"/>
      <c r="B36" s="169" t="s">
        <v>118</v>
      </c>
      <c r="C36" s="173" t="s">
        <v>138</v>
      </c>
      <c r="D36" s="169" t="s">
        <v>139</v>
      </c>
      <c r="E36" s="169" t="s">
        <v>110</v>
      </c>
      <c r="F36" s="170">
        <v>364.31099999999998</v>
      </c>
      <c r="G36" s="171"/>
      <c r="H36" s="171"/>
      <c r="I36" s="171">
        <f>ROUND(F36*(G36+H36),2)</f>
        <v>0</v>
      </c>
      <c r="J36" s="169">
        <f>ROUND(F36*(N36),2)</f>
        <v>1479.1</v>
      </c>
      <c r="K36" s="1">
        <f>ROUND(F36*(O36),2)</f>
        <v>0</v>
      </c>
      <c r="L36" s="1">
        <f>ROUND(F36*(G36),2)</f>
        <v>0</v>
      </c>
      <c r="M36" s="1"/>
      <c r="N36" s="1">
        <v>4.0599999999999996</v>
      </c>
      <c r="O36" s="1"/>
      <c r="P36" s="161"/>
      <c r="Q36" s="174"/>
      <c r="R36" s="174"/>
      <c r="S36" s="150"/>
      <c r="V36" s="175"/>
      <c r="Z36">
        <v>0</v>
      </c>
    </row>
    <row r="37" spans="1:26" ht="24.95" customHeight="1" x14ac:dyDescent="0.25">
      <c r="A37" s="172"/>
      <c r="B37" s="169" t="s">
        <v>118</v>
      </c>
      <c r="C37" s="173" t="s">
        <v>140</v>
      </c>
      <c r="D37" s="169" t="s">
        <v>141</v>
      </c>
      <c r="E37" s="169" t="s">
        <v>127</v>
      </c>
      <c r="F37" s="170">
        <v>10.383020000000002</v>
      </c>
      <c r="G37" s="171"/>
      <c r="H37" s="171"/>
      <c r="I37" s="171">
        <f>ROUND(F37*(G37+H37),2)</f>
        <v>0</v>
      </c>
      <c r="J37" s="169">
        <f>ROUND(F37*(N37),2)</f>
        <v>11678.92</v>
      </c>
      <c r="K37" s="1">
        <f>ROUND(F37*(O37),2)</f>
        <v>0</v>
      </c>
      <c r="L37" s="1">
        <f>ROUND(F37*(G37),2)</f>
        <v>0</v>
      </c>
      <c r="M37" s="1"/>
      <c r="N37" s="1">
        <v>1124.81</v>
      </c>
      <c r="O37" s="1"/>
      <c r="P37" s="168">
        <v>1.0156099999999999</v>
      </c>
      <c r="Q37" s="174"/>
      <c r="R37" s="174">
        <v>1.0156099999999999</v>
      </c>
      <c r="S37" s="150">
        <f>ROUND(F37*(R37),3)</f>
        <v>10.545</v>
      </c>
      <c r="V37" s="175"/>
      <c r="Z37">
        <v>0</v>
      </c>
    </row>
    <row r="38" spans="1:26" x14ac:dyDescent="0.25">
      <c r="A38" s="150"/>
      <c r="B38" s="150"/>
      <c r="C38" s="150"/>
      <c r="D38" s="150" t="s">
        <v>70</v>
      </c>
      <c r="E38" s="150"/>
      <c r="F38" s="168"/>
      <c r="G38" s="153"/>
      <c r="H38" s="153">
        <f>ROUND((SUM(M32:M37))/1,2)</f>
        <v>0</v>
      </c>
      <c r="I38" s="153">
        <f>ROUND((SUM(I32:I37))/1,2)</f>
        <v>0</v>
      </c>
      <c r="J38" s="150"/>
      <c r="K38" s="150"/>
      <c r="L38" s="150">
        <f>ROUND((SUM(L32:L37))/1,2)</f>
        <v>0</v>
      </c>
      <c r="M38" s="150">
        <f>ROUND((SUM(M32:M37))/1,2)</f>
        <v>0</v>
      </c>
      <c r="N38" s="150"/>
      <c r="O38" s="150"/>
      <c r="P38" s="176">
        <f>ROUND((SUM(P32:P37))/1,2)</f>
        <v>3.23</v>
      </c>
      <c r="Q38" s="147"/>
      <c r="R38" s="147"/>
      <c r="S38" s="176">
        <f>ROUND((SUM(S32:S37))/1,2)</f>
        <v>137.77000000000001</v>
      </c>
      <c r="T38" s="147"/>
      <c r="U38" s="147"/>
      <c r="V38" s="147"/>
      <c r="W38" s="147"/>
      <c r="X38" s="147"/>
      <c r="Y38" s="147"/>
      <c r="Z38" s="147"/>
    </row>
    <row r="39" spans="1:26" x14ac:dyDescent="0.25">
      <c r="A39" s="1"/>
      <c r="B39" s="1"/>
      <c r="C39" s="1"/>
      <c r="D39" s="1"/>
      <c r="E39" s="1"/>
      <c r="F39" s="161"/>
      <c r="G39" s="143"/>
      <c r="H39" s="143"/>
      <c r="I39" s="143"/>
      <c r="J39" s="1"/>
      <c r="K39" s="1"/>
      <c r="L39" s="1"/>
      <c r="M39" s="1"/>
      <c r="N39" s="1"/>
      <c r="O39" s="1"/>
      <c r="P39" s="1"/>
      <c r="S39" s="1"/>
    </row>
    <row r="40" spans="1:26" x14ac:dyDescent="0.25">
      <c r="A40" s="150"/>
      <c r="B40" s="150"/>
      <c r="C40" s="150"/>
      <c r="D40" s="150" t="s">
        <v>71</v>
      </c>
      <c r="E40" s="150"/>
      <c r="F40" s="168"/>
      <c r="G40" s="151"/>
      <c r="H40" s="151"/>
      <c r="I40" s="151"/>
      <c r="J40" s="150"/>
      <c r="K40" s="150"/>
      <c r="L40" s="150"/>
      <c r="M40" s="150"/>
      <c r="N40" s="150"/>
      <c r="O40" s="150"/>
      <c r="P40" s="150"/>
      <c r="Q40" s="147"/>
      <c r="R40" s="147"/>
      <c r="S40" s="150"/>
      <c r="T40" s="147"/>
      <c r="U40" s="147"/>
      <c r="V40" s="147"/>
      <c r="W40" s="147"/>
      <c r="X40" s="147"/>
      <c r="Y40" s="147"/>
      <c r="Z40" s="147"/>
    </row>
    <row r="41" spans="1:26" ht="24.95" customHeight="1" x14ac:dyDescent="0.25">
      <c r="A41" s="172"/>
      <c r="B41" s="169" t="s">
        <v>118</v>
      </c>
      <c r="C41" s="173" t="s">
        <v>134</v>
      </c>
      <c r="D41" s="169" t="s">
        <v>135</v>
      </c>
      <c r="E41" s="169" t="s">
        <v>95</v>
      </c>
      <c r="F41" s="170">
        <v>1.7410000000000001</v>
      </c>
      <c r="G41" s="171"/>
      <c r="H41" s="171"/>
      <c r="I41" s="171">
        <f t="shared" ref="I41:I47" si="8">ROUND(F41*(G41+H41),2)</f>
        <v>0</v>
      </c>
      <c r="J41" s="169">
        <f t="shared" ref="J41:J47" si="9">ROUND(F41*(N41),2)</f>
        <v>21.68</v>
      </c>
      <c r="K41" s="1">
        <f t="shared" ref="K41:K47" si="10">ROUND(F41*(O41),2)</f>
        <v>0</v>
      </c>
      <c r="L41" s="1">
        <f t="shared" ref="L41:L47" si="11">ROUND(F41*(G41),2)</f>
        <v>0</v>
      </c>
      <c r="M41" s="1"/>
      <c r="N41" s="1">
        <v>12.45</v>
      </c>
      <c r="O41" s="1"/>
      <c r="P41" s="168">
        <v>4.0000000000000001E-3</v>
      </c>
      <c r="Q41" s="174"/>
      <c r="R41" s="174">
        <v>4.0000000000000001E-3</v>
      </c>
      <c r="S41" s="150">
        <f>ROUND(F41*(R41),3)</f>
        <v>7.0000000000000001E-3</v>
      </c>
      <c r="V41" s="175"/>
      <c r="Z41">
        <v>0</v>
      </c>
    </row>
    <row r="42" spans="1:26" ht="24.95" customHeight="1" x14ac:dyDescent="0.25">
      <c r="A42" s="172"/>
      <c r="B42" s="169" t="s">
        <v>118</v>
      </c>
      <c r="C42" s="173" t="s">
        <v>142</v>
      </c>
      <c r="D42" s="169" t="s">
        <v>143</v>
      </c>
      <c r="E42" s="169" t="s">
        <v>95</v>
      </c>
      <c r="F42" s="170">
        <v>1.7410000000000001</v>
      </c>
      <c r="G42" s="171"/>
      <c r="H42" s="171"/>
      <c r="I42" s="171">
        <f t="shared" si="8"/>
        <v>0</v>
      </c>
      <c r="J42" s="169">
        <f t="shared" si="9"/>
        <v>178.96</v>
      </c>
      <c r="K42" s="1">
        <f t="shared" si="10"/>
        <v>0</v>
      </c>
      <c r="L42" s="1">
        <f t="shared" si="11"/>
        <v>0</v>
      </c>
      <c r="M42" s="1"/>
      <c r="N42" s="1">
        <v>102.79</v>
      </c>
      <c r="O42" s="1"/>
      <c r="P42" s="168">
        <v>2.3224200000000002</v>
      </c>
      <c r="Q42" s="174"/>
      <c r="R42" s="174">
        <v>2.3224200000000002</v>
      </c>
      <c r="S42" s="150">
        <f>ROUND(F42*(R42),3)</f>
        <v>4.0430000000000001</v>
      </c>
      <c r="V42" s="175"/>
      <c r="Z42">
        <v>0</v>
      </c>
    </row>
    <row r="43" spans="1:26" ht="24.95" customHeight="1" x14ac:dyDescent="0.25">
      <c r="A43" s="172"/>
      <c r="B43" s="169" t="s">
        <v>118</v>
      </c>
      <c r="C43" s="173" t="s">
        <v>144</v>
      </c>
      <c r="D43" s="169" t="s">
        <v>145</v>
      </c>
      <c r="E43" s="169" t="s">
        <v>127</v>
      </c>
      <c r="F43" s="170">
        <v>0.20399999999999999</v>
      </c>
      <c r="G43" s="171"/>
      <c r="H43" s="171"/>
      <c r="I43" s="171">
        <f t="shared" si="8"/>
        <v>0</v>
      </c>
      <c r="J43" s="169">
        <f t="shared" si="9"/>
        <v>252.95</v>
      </c>
      <c r="K43" s="1">
        <f t="shared" si="10"/>
        <v>0</v>
      </c>
      <c r="L43" s="1">
        <f t="shared" si="11"/>
        <v>0</v>
      </c>
      <c r="M43" s="1"/>
      <c r="N43" s="1">
        <v>1239.95</v>
      </c>
      <c r="O43" s="1"/>
      <c r="P43" s="168">
        <v>1.01712</v>
      </c>
      <c r="Q43" s="174"/>
      <c r="R43" s="174">
        <v>1.01712</v>
      </c>
      <c r="S43" s="150">
        <f>ROUND(F43*(R43),3)</f>
        <v>0.20699999999999999</v>
      </c>
      <c r="V43" s="175"/>
      <c r="Z43">
        <v>0</v>
      </c>
    </row>
    <row r="44" spans="1:26" ht="24.95" customHeight="1" x14ac:dyDescent="0.25">
      <c r="A44" s="172"/>
      <c r="B44" s="169" t="s">
        <v>118</v>
      </c>
      <c r="C44" s="173" t="s">
        <v>146</v>
      </c>
      <c r="D44" s="169" t="s">
        <v>147</v>
      </c>
      <c r="E44" s="169" t="s">
        <v>110</v>
      </c>
      <c r="F44" s="170">
        <v>17.667999999999999</v>
      </c>
      <c r="G44" s="171"/>
      <c r="H44" s="171"/>
      <c r="I44" s="171">
        <f t="shared" si="8"/>
        <v>0</v>
      </c>
      <c r="J44" s="169">
        <f t="shared" si="9"/>
        <v>324.02999999999997</v>
      </c>
      <c r="K44" s="1">
        <f t="shared" si="10"/>
        <v>0</v>
      </c>
      <c r="L44" s="1">
        <f t="shared" si="11"/>
        <v>0</v>
      </c>
      <c r="M44" s="1"/>
      <c r="N44" s="1">
        <v>18.34</v>
      </c>
      <c r="O44" s="1"/>
      <c r="P44" s="168">
        <v>8.4600000000000005E-3</v>
      </c>
      <c r="Q44" s="174"/>
      <c r="R44" s="174">
        <v>8.4600000000000005E-3</v>
      </c>
      <c r="S44" s="150">
        <f>ROUND(F44*(R44),3)</f>
        <v>0.14899999999999999</v>
      </c>
      <c r="V44" s="175"/>
      <c r="Z44">
        <v>0</v>
      </c>
    </row>
    <row r="45" spans="1:26" ht="24.95" customHeight="1" x14ac:dyDescent="0.25">
      <c r="A45" s="172"/>
      <c r="B45" s="169" t="s">
        <v>118</v>
      </c>
      <c r="C45" s="173" t="s">
        <v>148</v>
      </c>
      <c r="D45" s="169" t="s">
        <v>149</v>
      </c>
      <c r="E45" s="169" t="s">
        <v>110</v>
      </c>
      <c r="F45" s="170">
        <v>17.667999999999999</v>
      </c>
      <c r="G45" s="171"/>
      <c r="H45" s="171"/>
      <c r="I45" s="171">
        <f t="shared" si="8"/>
        <v>0</v>
      </c>
      <c r="J45" s="169">
        <f t="shared" si="9"/>
        <v>64.13</v>
      </c>
      <c r="K45" s="1">
        <f t="shared" si="10"/>
        <v>0</v>
      </c>
      <c r="L45" s="1">
        <f t="shared" si="11"/>
        <v>0</v>
      </c>
      <c r="M45" s="1"/>
      <c r="N45" s="1">
        <v>3.63</v>
      </c>
      <c r="O45" s="1"/>
      <c r="P45" s="161"/>
      <c r="Q45" s="174"/>
      <c r="R45" s="174"/>
      <c r="S45" s="150"/>
      <c r="V45" s="175"/>
      <c r="Z45">
        <v>0</v>
      </c>
    </row>
    <row r="46" spans="1:26" ht="24.95" customHeight="1" x14ac:dyDescent="0.25">
      <c r="A46" s="172"/>
      <c r="B46" s="169" t="s">
        <v>118</v>
      </c>
      <c r="C46" s="173" t="s">
        <v>150</v>
      </c>
      <c r="D46" s="169" t="s">
        <v>151</v>
      </c>
      <c r="E46" s="169" t="s">
        <v>110</v>
      </c>
      <c r="F46" s="170">
        <v>15.624000000000001</v>
      </c>
      <c r="G46" s="171"/>
      <c r="H46" s="171"/>
      <c r="I46" s="171">
        <f t="shared" si="8"/>
        <v>0</v>
      </c>
      <c r="J46" s="169">
        <f t="shared" si="9"/>
        <v>170.77</v>
      </c>
      <c r="K46" s="1">
        <f t="shared" si="10"/>
        <v>0</v>
      </c>
      <c r="L46" s="1">
        <f t="shared" si="11"/>
        <v>0</v>
      </c>
      <c r="M46" s="1"/>
      <c r="N46" s="1">
        <v>10.93</v>
      </c>
      <c r="O46" s="1"/>
      <c r="P46" s="168">
        <v>4.3099999999999996E-3</v>
      </c>
      <c r="Q46" s="174"/>
      <c r="R46" s="174">
        <v>4.3099999999999996E-3</v>
      </c>
      <c r="S46" s="150">
        <f>ROUND(F46*(R46),3)</f>
        <v>6.7000000000000004E-2</v>
      </c>
      <c r="V46" s="175"/>
      <c r="Z46">
        <v>0</v>
      </c>
    </row>
    <row r="47" spans="1:26" ht="24.95" customHeight="1" x14ac:dyDescent="0.25">
      <c r="A47" s="172"/>
      <c r="B47" s="169" t="s">
        <v>118</v>
      </c>
      <c r="C47" s="173" t="s">
        <v>152</v>
      </c>
      <c r="D47" s="169" t="s">
        <v>153</v>
      </c>
      <c r="E47" s="169" t="s">
        <v>110</v>
      </c>
      <c r="F47" s="170">
        <v>15.624000000000001</v>
      </c>
      <c r="G47" s="171"/>
      <c r="H47" s="171"/>
      <c r="I47" s="171">
        <f t="shared" si="8"/>
        <v>0</v>
      </c>
      <c r="J47" s="169">
        <f t="shared" si="9"/>
        <v>42.97</v>
      </c>
      <c r="K47" s="1">
        <f t="shared" si="10"/>
        <v>0</v>
      </c>
      <c r="L47" s="1">
        <f t="shared" si="11"/>
        <v>0</v>
      </c>
      <c r="M47" s="1"/>
      <c r="N47" s="1">
        <v>2.75</v>
      </c>
      <c r="O47" s="1"/>
      <c r="P47" s="161"/>
      <c r="Q47" s="174"/>
      <c r="R47" s="174"/>
      <c r="S47" s="150"/>
      <c r="V47" s="175"/>
      <c r="Z47">
        <v>0</v>
      </c>
    </row>
    <row r="48" spans="1:26" x14ac:dyDescent="0.25">
      <c r="A48" s="150"/>
      <c r="B48" s="150"/>
      <c r="C48" s="150"/>
      <c r="D48" s="150" t="s">
        <v>71</v>
      </c>
      <c r="E48" s="150"/>
      <c r="F48" s="168"/>
      <c r="G48" s="153"/>
      <c r="H48" s="153">
        <f>ROUND((SUM(M40:M47))/1,2)</f>
        <v>0</v>
      </c>
      <c r="I48" s="153">
        <f>ROUND((SUM(I40:I47))/1,2)</f>
        <v>0</v>
      </c>
      <c r="J48" s="150"/>
      <c r="K48" s="150"/>
      <c r="L48" s="150">
        <f>ROUND((SUM(L40:L47))/1,2)</f>
        <v>0</v>
      </c>
      <c r="M48" s="150">
        <f>ROUND((SUM(M40:M47))/1,2)</f>
        <v>0</v>
      </c>
      <c r="N48" s="150"/>
      <c r="O48" s="150"/>
      <c r="P48" s="176">
        <f>ROUND((SUM(P40:P47))/1,2)</f>
        <v>3.36</v>
      </c>
      <c r="Q48" s="147"/>
      <c r="R48" s="147"/>
      <c r="S48" s="176">
        <f>ROUND((SUM(S40:S47))/1,2)</f>
        <v>4.47</v>
      </c>
      <c r="T48" s="147"/>
      <c r="U48" s="147"/>
      <c r="V48" s="147"/>
      <c r="W48" s="147"/>
      <c r="X48" s="147"/>
      <c r="Y48" s="147"/>
      <c r="Z48" s="147"/>
    </row>
    <row r="49" spans="1:26" x14ac:dyDescent="0.25">
      <c r="A49" s="1"/>
      <c r="B49" s="1"/>
      <c r="C49" s="1"/>
      <c r="D49" s="1"/>
      <c r="E49" s="1"/>
      <c r="F49" s="161"/>
      <c r="G49" s="143"/>
      <c r="H49" s="143"/>
      <c r="I49" s="143"/>
      <c r="J49" s="1"/>
      <c r="K49" s="1"/>
      <c r="L49" s="1"/>
      <c r="M49" s="1"/>
      <c r="N49" s="1"/>
      <c r="O49" s="1"/>
      <c r="P49" s="1"/>
      <c r="S49" s="1"/>
    </row>
    <row r="50" spans="1:26" x14ac:dyDescent="0.25">
      <c r="A50" s="150"/>
      <c r="B50" s="150"/>
      <c r="C50" s="150"/>
      <c r="D50" s="150" t="s">
        <v>72</v>
      </c>
      <c r="E50" s="150"/>
      <c r="F50" s="168"/>
      <c r="G50" s="151"/>
      <c r="H50" s="151"/>
      <c r="I50" s="151"/>
      <c r="J50" s="150"/>
      <c r="K50" s="150"/>
      <c r="L50" s="150"/>
      <c r="M50" s="150"/>
      <c r="N50" s="150"/>
      <c r="O50" s="150"/>
      <c r="P50" s="150"/>
      <c r="Q50" s="147"/>
      <c r="R50" s="147"/>
      <c r="S50" s="150"/>
      <c r="T50" s="147"/>
      <c r="U50" s="147"/>
      <c r="V50" s="147"/>
      <c r="W50" s="147"/>
      <c r="X50" s="147"/>
      <c r="Y50" s="147"/>
      <c r="Z50" s="147"/>
    </row>
    <row r="51" spans="1:26" ht="24.95" customHeight="1" x14ac:dyDescent="0.25">
      <c r="A51" s="172"/>
      <c r="B51" s="169" t="s">
        <v>154</v>
      </c>
      <c r="C51" s="173" t="s">
        <v>155</v>
      </c>
      <c r="D51" s="169" t="s">
        <v>156</v>
      </c>
      <c r="E51" s="169" t="s">
        <v>110</v>
      </c>
      <c r="F51" s="170">
        <v>410.1</v>
      </c>
      <c r="G51" s="171"/>
      <c r="H51" s="171"/>
      <c r="I51" s="171">
        <f>ROUND(F51*(G51+H51),2)</f>
        <v>0</v>
      </c>
      <c r="J51" s="169">
        <f>ROUND(F51*(N51),2)</f>
        <v>906.32</v>
      </c>
      <c r="K51" s="1">
        <f>ROUND(F51*(O51),2)</f>
        <v>0</v>
      </c>
      <c r="L51" s="1">
        <f>ROUND(F51*(G51),2)</f>
        <v>0</v>
      </c>
      <c r="M51" s="1"/>
      <c r="N51" s="1">
        <v>2.21</v>
      </c>
      <c r="O51" s="1"/>
      <c r="P51" s="168">
        <v>0.15271999999999999</v>
      </c>
      <c r="Q51" s="174"/>
      <c r="R51" s="174">
        <v>0.15271999999999999</v>
      </c>
      <c r="S51" s="150">
        <f>ROUND(F51*(R51),3)</f>
        <v>62.63</v>
      </c>
      <c r="V51" s="175"/>
      <c r="Z51">
        <v>0</v>
      </c>
    </row>
    <row r="52" spans="1:26" x14ac:dyDescent="0.25">
      <c r="A52" s="150"/>
      <c r="B52" s="150"/>
      <c r="C52" s="150"/>
      <c r="D52" s="150" t="s">
        <v>72</v>
      </c>
      <c r="E52" s="150"/>
      <c r="F52" s="168"/>
      <c r="G52" s="153"/>
      <c r="H52" s="153">
        <f>ROUND((SUM(M50:M51))/1,2)</f>
        <v>0</v>
      </c>
      <c r="I52" s="153">
        <f>ROUND((SUM(I50:I51))/1,2)</f>
        <v>0</v>
      </c>
      <c r="J52" s="150"/>
      <c r="K52" s="150"/>
      <c r="L52" s="150">
        <f>ROUND((SUM(L50:L51))/1,2)</f>
        <v>0</v>
      </c>
      <c r="M52" s="150">
        <f>ROUND((SUM(M50:M51))/1,2)</f>
        <v>0</v>
      </c>
      <c r="N52" s="150"/>
      <c r="O52" s="150"/>
      <c r="P52" s="176">
        <f>ROUND((SUM(P50:P51))/1,2)</f>
        <v>0.15</v>
      </c>
      <c r="Q52" s="147"/>
      <c r="R52" s="147"/>
      <c r="S52" s="176">
        <f>ROUND((SUM(S50:S51))/1,2)</f>
        <v>62.63</v>
      </c>
      <c r="T52" s="147"/>
      <c r="U52" s="147"/>
      <c r="V52" s="147"/>
      <c r="W52" s="147"/>
      <c r="X52" s="147"/>
      <c r="Y52" s="147"/>
      <c r="Z52" s="147"/>
    </row>
    <row r="53" spans="1:26" x14ac:dyDescent="0.25">
      <c r="A53" s="1"/>
      <c r="B53" s="1"/>
      <c r="C53" s="1"/>
      <c r="D53" s="1"/>
      <c r="E53" s="1"/>
      <c r="F53" s="161"/>
      <c r="G53" s="143"/>
      <c r="H53" s="143"/>
      <c r="I53" s="143"/>
      <c r="J53" s="1"/>
      <c r="K53" s="1"/>
      <c r="L53" s="1"/>
      <c r="M53" s="1"/>
      <c r="N53" s="1"/>
      <c r="O53" s="1"/>
      <c r="P53" s="1"/>
      <c r="S53" s="1"/>
    </row>
    <row r="54" spans="1:26" x14ac:dyDescent="0.25">
      <c r="A54" s="150"/>
      <c r="B54" s="150"/>
      <c r="C54" s="150"/>
      <c r="D54" s="150" t="s">
        <v>73</v>
      </c>
      <c r="E54" s="150"/>
      <c r="F54" s="168"/>
      <c r="G54" s="151"/>
      <c r="H54" s="151"/>
      <c r="I54" s="151"/>
      <c r="J54" s="150"/>
      <c r="K54" s="150"/>
      <c r="L54" s="150"/>
      <c r="M54" s="150"/>
      <c r="N54" s="150"/>
      <c r="O54" s="150"/>
      <c r="P54" s="150"/>
      <c r="Q54" s="147"/>
      <c r="R54" s="147"/>
      <c r="S54" s="150"/>
      <c r="T54" s="147"/>
      <c r="U54" s="147"/>
      <c r="V54" s="147"/>
      <c r="W54" s="147"/>
      <c r="X54" s="147"/>
      <c r="Y54" s="147"/>
      <c r="Z54" s="147"/>
    </row>
    <row r="55" spans="1:26" ht="24.95" customHeight="1" x14ac:dyDescent="0.25">
      <c r="A55" s="172"/>
      <c r="B55" s="169" t="s">
        <v>157</v>
      </c>
      <c r="C55" s="173" t="s">
        <v>158</v>
      </c>
      <c r="D55" s="169" t="s">
        <v>159</v>
      </c>
      <c r="E55" s="169" t="s">
        <v>131</v>
      </c>
      <c r="F55" s="170">
        <v>19.3</v>
      </c>
      <c r="G55" s="171"/>
      <c r="H55" s="171"/>
      <c r="I55" s="171">
        <f>ROUND(F55*(G55+H55),2)</f>
        <v>0</v>
      </c>
      <c r="J55" s="169">
        <f>ROUND(F55*(N55),2)</f>
        <v>369.21</v>
      </c>
      <c r="K55" s="1">
        <f>ROUND(F55*(O55),2)</f>
        <v>0</v>
      </c>
      <c r="L55" s="1">
        <f>ROUND(F55*(G55),2)</f>
        <v>0</v>
      </c>
      <c r="M55" s="1"/>
      <c r="N55" s="1">
        <v>19.13</v>
      </c>
      <c r="O55" s="1"/>
      <c r="P55" s="168">
        <v>2.9999999999999997E-4</v>
      </c>
      <c r="Q55" s="174"/>
      <c r="R55" s="174">
        <v>2.9999999999999997E-4</v>
      </c>
      <c r="S55" s="150">
        <f>ROUND(F55*(R55),3)</f>
        <v>6.0000000000000001E-3</v>
      </c>
      <c r="V55" s="175"/>
      <c r="Z55">
        <v>0</v>
      </c>
    </row>
    <row r="56" spans="1:26" ht="24.95" customHeight="1" x14ac:dyDescent="0.25">
      <c r="A56" s="172"/>
      <c r="B56" s="169" t="s">
        <v>154</v>
      </c>
      <c r="C56" s="173" t="s">
        <v>160</v>
      </c>
      <c r="D56" s="169" t="s">
        <v>161</v>
      </c>
      <c r="E56" s="169" t="s">
        <v>131</v>
      </c>
      <c r="F56" s="170">
        <v>212.28</v>
      </c>
      <c r="G56" s="171"/>
      <c r="H56" s="171"/>
      <c r="I56" s="171">
        <f>ROUND(F56*(G56+H56),2)</f>
        <v>0</v>
      </c>
      <c r="J56" s="169">
        <f>ROUND(F56*(N56),2)</f>
        <v>968</v>
      </c>
      <c r="K56" s="1">
        <f>ROUND(F56*(O56),2)</f>
        <v>0</v>
      </c>
      <c r="L56" s="1">
        <f>ROUND(F56*(G56),2)</f>
        <v>0</v>
      </c>
      <c r="M56" s="1"/>
      <c r="N56" s="1">
        <v>4.5600000000000005</v>
      </c>
      <c r="O56" s="1"/>
      <c r="P56" s="168">
        <v>0.1084</v>
      </c>
      <c r="Q56" s="174"/>
      <c r="R56" s="174">
        <v>0.1084</v>
      </c>
      <c r="S56" s="150">
        <f>ROUND(F56*(R56),3)</f>
        <v>23.010999999999999</v>
      </c>
      <c r="V56" s="175"/>
      <c r="Z56">
        <v>0</v>
      </c>
    </row>
    <row r="57" spans="1:26" ht="24.95" customHeight="1" x14ac:dyDescent="0.25">
      <c r="A57" s="172"/>
      <c r="B57" s="169" t="s">
        <v>154</v>
      </c>
      <c r="C57" s="173" t="s">
        <v>162</v>
      </c>
      <c r="D57" s="169" t="s">
        <v>163</v>
      </c>
      <c r="E57" s="169" t="s">
        <v>95</v>
      </c>
      <c r="F57" s="170">
        <v>4.7763</v>
      </c>
      <c r="G57" s="171"/>
      <c r="H57" s="171"/>
      <c r="I57" s="171">
        <f>ROUND(F57*(G57+H57),2)</f>
        <v>0</v>
      </c>
      <c r="J57" s="169">
        <f>ROUND(F57*(N57),2)</f>
        <v>352.44</v>
      </c>
      <c r="K57" s="1">
        <f>ROUND(F57*(O57),2)</f>
        <v>0</v>
      </c>
      <c r="L57" s="1">
        <f>ROUND(F57*(G57),2)</f>
        <v>0</v>
      </c>
      <c r="M57" s="1"/>
      <c r="N57" s="1">
        <v>73.790000000000006</v>
      </c>
      <c r="O57" s="1"/>
      <c r="P57" s="168">
        <v>2.2010900000000002</v>
      </c>
      <c r="Q57" s="174"/>
      <c r="R57" s="174">
        <v>2.2010900000000002</v>
      </c>
      <c r="S57" s="150">
        <f>ROUND(F57*(R57),3)</f>
        <v>10.513</v>
      </c>
      <c r="V57" s="175"/>
      <c r="Z57">
        <v>0</v>
      </c>
    </row>
    <row r="58" spans="1:26" ht="24.95" customHeight="1" x14ac:dyDescent="0.25">
      <c r="A58" s="172"/>
      <c r="B58" s="169" t="s">
        <v>164</v>
      </c>
      <c r="C58" s="173" t="s">
        <v>165</v>
      </c>
      <c r="D58" s="169" t="s">
        <v>166</v>
      </c>
      <c r="E58" s="169" t="s">
        <v>167</v>
      </c>
      <c r="F58" s="170">
        <v>214.40280000000001</v>
      </c>
      <c r="G58" s="171"/>
      <c r="H58" s="171"/>
      <c r="I58" s="171">
        <f>ROUND(F58*(G58+H58),2)</f>
        <v>0</v>
      </c>
      <c r="J58" s="169">
        <f>ROUND(F58*(N58),2)</f>
        <v>1335.73</v>
      </c>
      <c r="K58" s="1">
        <f>ROUND(F58*(O58),2)</f>
        <v>0</v>
      </c>
      <c r="L58" s="1"/>
      <c r="M58" s="1">
        <f>ROUND(F58*(G58),2)</f>
        <v>0</v>
      </c>
      <c r="N58" s="1">
        <v>6.23</v>
      </c>
      <c r="O58" s="1"/>
      <c r="P58" s="168">
        <v>8.1000000000000003E-2</v>
      </c>
      <c r="Q58" s="174"/>
      <c r="R58" s="174">
        <v>8.1000000000000003E-2</v>
      </c>
      <c r="S58" s="150">
        <f>ROUND(F58*(R58),3)</f>
        <v>17.367000000000001</v>
      </c>
      <c r="V58" s="175"/>
      <c r="Z58">
        <v>0</v>
      </c>
    </row>
    <row r="59" spans="1:26" x14ac:dyDescent="0.25">
      <c r="A59" s="150"/>
      <c r="B59" s="150"/>
      <c r="C59" s="150"/>
      <c r="D59" s="150" t="s">
        <v>73</v>
      </c>
      <c r="E59" s="150"/>
      <c r="F59" s="168"/>
      <c r="G59" s="153"/>
      <c r="H59" s="153">
        <f>ROUND((SUM(M54:M58))/1,2)</f>
        <v>0</v>
      </c>
      <c r="I59" s="153">
        <f>ROUND((SUM(I54:I58))/1,2)</f>
        <v>0</v>
      </c>
      <c r="J59" s="150"/>
      <c r="K59" s="150"/>
      <c r="L59" s="150">
        <f>ROUND((SUM(L54:L58))/1,2)</f>
        <v>0</v>
      </c>
      <c r="M59" s="150">
        <f>ROUND((SUM(M54:M58))/1,2)</f>
        <v>0</v>
      </c>
      <c r="N59" s="150"/>
      <c r="O59" s="150"/>
      <c r="P59" s="176">
        <f>ROUND((SUM(P54:P58))/1,2)</f>
        <v>2.39</v>
      </c>
      <c r="Q59" s="147"/>
      <c r="R59" s="147"/>
      <c r="S59" s="176">
        <f>ROUND((SUM(S54:S58))/1,2)</f>
        <v>50.9</v>
      </c>
      <c r="T59" s="147"/>
      <c r="U59" s="147"/>
      <c r="V59" s="147"/>
      <c r="W59" s="147"/>
      <c r="X59" s="147"/>
      <c r="Y59" s="147"/>
      <c r="Z59" s="147"/>
    </row>
    <row r="60" spans="1:26" x14ac:dyDescent="0.25">
      <c r="A60" s="1"/>
      <c r="B60" s="1"/>
      <c r="C60" s="1"/>
      <c r="D60" s="1"/>
      <c r="E60" s="1"/>
      <c r="F60" s="161"/>
      <c r="G60" s="143"/>
      <c r="H60" s="143"/>
      <c r="I60" s="143"/>
      <c r="J60" s="1"/>
      <c r="K60" s="1"/>
      <c r="L60" s="1"/>
      <c r="M60" s="1"/>
      <c r="N60" s="1"/>
      <c r="O60" s="1"/>
      <c r="P60" s="1"/>
      <c r="S60" s="1"/>
    </row>
    <row r="61" spans="1:26" x14ac:dyDescent="0.25">
      <c r="A61" s="150"/>
      <c r="B61" s="150"/>
      <c r="C61" s="150"/>
      <c r="D61" s="150" t="s">
        <v>74</v>
      </c>
      <c r="E61" s="150"/>
      <c r="F61" s="168"/>
      <c r="G61" s="151"/>
      <c r="H61" s="151"/>
      <c r="I61" s="151"/>
      <c r="J61" s="150"/>
      <c r="K61" s="150"/>
      <c r="L61" s="150"/>
      <c r="M61" s="150"/>
      <c r="N61" s="150"/>
      <c r="O61" s="150"/>
      <c r="P61" s="150"/>
      <c r="Q61" s="147"/>
      <c r="R61" s="147"/>
      <c r="S61" s="150"/>
      <c r="T61" s="147"/>
      <c r="U61" s="147"/>
      <c r="V61" s="147"/>
      <c r="W61" s="147"/>
      <c r="X61" s="147"/>
      <c r="Y61" s="147"/>
      <c r="Z61" s="147"/>
    </row>
    <row r="62" spans="1:26" ht="24.95" customHeight="1" x14ac:dyDescent="0.25">
      <c r="A62" s="172"/>
      <c r="B62" s="169" t="s">
        <v>118</v>
      </c>
      <c r="C62" s="173" t="s">
        <v>168</v>
      </c>
      <c r="D62" s="169" t="s">
        <v>169</v>
      </c>
      <c r="E62" s="169" t="s">
        <v>127</v>
      </c>
      <c r="F62" s="170">
        <v>501.30933048941398</v>
      </c>
      <c r="G62" s="171"/>
      <c r="H62" s="171"/>
      <c r="I62" s="171">
        <f>ROUND(F62*(G62+H62),2)</f>
        <v>0</v>
      </c>
      <c r="J62" s="169">
        <f>ROUND(F62*(N62),2)</f>
        <v>4712.3100000000004</v>
      </c>
      <c r="K62" s="1">
        <f>ROUND(F62*(O62),2)</f>
        <v>0</v>
      </c>
      <c r="L62" s="1">
        <f>ROUND(F62*(G62),2)</f>
        <v>0</v>
      </c>
      <c r="M62" s="1"/>
      <c r="N62" s="1">
        <v>9.4</v>
      </c>
      <c r="O62" s="1"/>
      <c r="P62" s="161"/>
      <c r="Q62" s="174"/>
      <c r="R62" s="174"/>
      <c r="S62" s="150"/>
      <c r="V62" s="175"/>
      <c r="Z62">
        <v>0</v>
      </c>
    </row>
    <row r="63" spans="1:26" x14ac:dyDescent="0.25">
      <c r="A63" s="150"/>
      <c r="B63" s="150"/>
      <c r="C63" s="150"/>
      <c r="D63" s="150" t="s">
        <v>74</v>
      </c>
      <c r="E63" s="150"/>
      <c r="F63" s="168"/>
      <c r="G63" s="153"/>
      <c r="H63" s="153">
        <f>ROUND((SUM(M61:M62))/1,2)</f>
        <v>0</v>
      </c>
      <c r="I63" s="153">
        <f>ROUND((SUM(I61:I62))/1,2)</f>
        <v>0</v>
      </c>
      <c r="J63" s="150"/>
      <c r="K63" s="150"/>
      <c r="L63" s="150">
        <f>ROUND((SUM(L61:L62))/1,2)</f>
        <v>0</v>
      </c>
      <c r="M63" s="150">
        <f>ROUND((SUM(M61:M62))/1,2)</f>
        <v>0</v>
      </c>
      <c r="N63" s="150"/>
      <c r="O63" s="150"/>
      <c r="P63" s="176">
        <f>ROUND((SUM(P61:P62))/1,2)</f>
        <v>0</v>
      </c>
      <c r="Q63" s="147"/>
      <c r="R63" s="147"/>
      <c r="S63" s="176">
        <f>ROUND((SUM(S61:S62))/1,2)</f>
        <v>0</v>
      </c>
      <c r="T63" s="147"/>
      <c r="U63" s="147"/>
      <c r="V63" s="147"/>
      <c r="W63" s="147"/>
      <c r="X63" s="147"/>
      <c r="Y63" s="147"/>
      <c r="Z63" s="147"/>
    </row>
    <row r="64" spans="1:26" x14ac:dyDescent="0.25">
      <c r="A64" s="1"/>
      <c r="B64" s="1"/>
      <c r="C64" s="1"/>
      <c r="D64" s="1"/>
      <c r="E64" s="1"/>
      <c r="F64" s="161"/>
      <c r="G64" s="143"/>
      <c r="H64" s="143"/>
      <c r="I64" s="143"/>
      <c r="J64" s="1"/>
      <c r="K64" s="1"/>
      <c r="L64" s="1"/>
      <c r="M64" s="1"/>
      <c r="N64" s="1"/>
      <c r="O64" s="1"/>
      <c r="P64" s="1"/>
      <c r="S64" s="1"/>
    </row>
    <row r="65" spans="1:26" x14ac:dyDescent="0.25">
      <c r="A65" s="150"/>
      <c r="B65" s="150"/>
      <c r="C65" s="150"/>
      <c r="D65" s="2" t="s">
        <v>67</v>
      </c>
      <c r="E65" s="150"/>
      <c r="F65" s="168"/>
      <c r="G65" s="153"/>
      <c r="H65" s="153">
        <f>ROUND((SUM(M9:M64))/2,2)</f>
        <v>0</v>
      </c>
      <c r="I65" s="153">
        <f>ROUND((SUM(I9:I64))/2,2)</f>
        <v>0</v>
      </c>
      <c r="J65" s="151"/>
      <c r="K65" s="150"/>
      <c r="L65" s="151">
        <f>ROUND((SUM(L9:L64))/2,2)</f>
        <v>0</v>
      </c>
      <c r="M65" s="151">
        <f>ROUND((SUM(M9:M64))/2,2)</f>
        <v>0</v>
      </c>
      <c r="N65" s="150"/>
      <c r="O65" s="150"/>
      <c r="P65" s="176">
        <f>ROUND((SUM(P9:P64))/2,2)</f>
        <v>18.36</v>
      </c>
      <c r="S65" s="176">
        <f>ROUND((SUM(S9:S64))/2,2)</f>
        <v>501.31</v>
      </c>
    </row>
    <row r="66" spans="1:26" x14ac:dyDescent="0.25">
      <c r="A66" s="1"/>
      <c r="B66" s="1"/>
      <c r="C66" s="1"/>
      <c r="D66" s="1"/>
      <c r="E66" s="1"/>
      <c r="F66" s="161"/>
      <c r="G66" s="143"/>
      <c r="H66" s="143"/>
      <c r="I66" s="143"/>
      <c r="J66" s="1"/>
      <c r="K66" s="1"/>
      <c r="L66" s="1"/>
      <c r="M66" s="1"/>
      <c r="N66" s="1"/>
      <c r="O66" s="1"/>
      <c r="P66" s="1"/>
      <c r="S66" s="1"/>
    </row>
    <row r="67" spans="1:26" x14ac:dyDescent="0.25">
      <c r="A67" s="150"/>
      <c r="B67" s="150"/>
      <c r="C67" s="150"/>
      <c r="D67" s="2" t="s">
        <v>75</v>
      </c>
      <c r="E67" s="150"/>
      <c r="F67" s="168"/>
      <c r="G67" s="151"/>
      <c r="H67" s="151"/>
      <c r="I67" s="151"/>
      <c r="J67" s="150"/>
      <c r="K67" s="150"/>
      <c r="L67" s="150"/>
      <c r="M67" s="150"/>
      <c r="N67" s="150"/>
      <c r="O67" s="150"/>
      <c r="P67" s="150"/>
      <c r="Q67" s="147"/>
      <c r="R67" s="147"/>
      <c r="S67" s="150"/>
      <c r="T67" s="147"/>
      <c r="U67" s="147"/>
      <c r="V67" s="147"/>
      <c r="W67" s="147"/>
      <c r="X67" s="147"/>
      <c r="Y67" s="147"/>
      <c r="Z67" s="147"/>
    </row>
    <row r="68" spans="1:26" x14ac:dyDescent="0.25">
      <c r="A68" s="150"/>
      <c r="B68" s="150"/>
      <c r="C68" s="150"/>
      <c r="D68" s="150" t="s">
        <v>76</v>
      </c>
      <c r="E68" s="150"/>
      <c r="F68" s="168"/>
      <c r="G68" s="151"/>
      <c r="H68" s="151"/>
      <c r="I68" s="151"/>
      <c r="J68" s="150"/>
      <c r="K68" s="150"/>
      <c r="L68" s="150"/>
      <c r="M68" s="150"/>
      <c r="N68" s="150"/>
      <c r="O68" s="150"/>
      <c r="P68" s="150"/>
      <c r="Q68" s="147"/>
      <c r="R68" s="147"/>
      <c r="S68" s="150"/>
      <c r="T68" s="147"/>
      <c r="U68" s="147"/>
      <c r="V68" s="147"/>
      <c r="W68" s="147"/>
      <c r="X68" s="147"/>
      <c r="Y68" s="147"/>
      <c r="Z68" s="147"/>
    </row>
    <row r="69" spans="1:26" ht="24.95" customHeight="1" x14ac:dyDescent="0.25">
      <c r="A69" s="172"/>
      <c r="B69" s="169" t="s">
        <v>170</v>
      </c>
      <c r="C69" s="173" t="s">
        <v>171</v>
      </c>
      <c r="D69" s="169" t="s">
        <v>172</v>
      </c>
      <c r="E69" s="169" t="s">
        <v>167</v>
      </c>
      <c r="F69" s="170">
        <v>18</v>
      </c>
      <c r="G69" s="171"/>
      <c r="H69" s="171"/>
      <c r="I69" s="171">
        <f>ROUND(F69*(G69+H69),2)</f>
        <v>0</v>
      </c>
      <c r="J69" s="169">
        <f>ROUND(F69*(N69),2)</f>
        <v>403.2</v>
      </c>
      <c r="K69" s="1">
        <f>ROUND(F69*(O69),2)</f>
        <v>0</v>
      </c>
      <c r="L69" s="1">
        <f>ROUND(F69*(G69),2)</f>
        <v>0</v>
      </c>
      <c r="M69" s="1"/>
      <c r="N69" s="1">
        <v>22.4</v>
      </c>
      <c r="O69" s="1"/>
      <c r="P69" s="161"/>
      <c r="Q69" s="174"/>
      <c r="R69" s="174"/>
      <c r="S69" s="150"/>
      <c r="V69" s="175"/>
      <c r="Z69">
        <v>0</v>
      </c>
    </row>
    <row r="70" spans="1:26" ht="24.95" customHeight="1" x14ac:dyDescent="0.25">
      <c r="A70" s="172"/>
      <c r="B70" s="169" t="s">
        <v>170</v>
      </c>
      <c r="C70" s="173" t="s">
        <v>173</v>
      </c>
      <c r="D70" s="169" t="s">
        <v>174</v>
      </c>
      <c r="E70" s="169" t="s">
        <v>131</v>
      </c>
      <c r="F70" s="170">
        <v>2.36</v>
      </c>
      <c r="G70" s="171"/>
      <c r="H70" s="171"/>
      <c r="I70" s="171">
        <f>ROUND(F70*(G70+H70),2)</f>
        <v>0</v>
      </c>
      <c r="J70" s="169">
        <f>ROUND(F70*(N70),2)</f>
        <v>14.28</v>
      </c>
      <c r="K70" s="1">
        <f>ROUND(F70*(O70),2)</f>
        <v>0</v>
      </c>
      <c r="L70" s="1">
        <f>ROUND(F70*(G70),2)</f>
        <v>0</v>
      </c>
      <c r="M70" s="1"/>
      <c r="N70" s="1">
        <v>6.05</v>
      </c>
      <c r="O70" s="1"/>
      <c r="P70" s="161"/>
      <c r="Q70" s="174"/>
      <c r="R70" s="174"/>
      <c r="S70" s="150"/>
      <c r="V70" s="175"/>
      <c r="Z70">
        <v>0</v>
      </c>
    </row>
    <row r="71" spans="1:26" ht="24.95" customHeight="1" x14ac:dyDescent="0.25">
      <c r="A71" s="172"/>
      <c r="B71" s="169" t="s">
        <v>170</v>
      </c>
      <c r="C71" s="173" t="s">
        <v>175</v>
      </c>
      <c r="D71" s="169" t="s">
        <v>176</v>
      </c>
      <c r="E71" s="169" t="s">
        <v>131</v>
      </c>
      <c r="F71" s="170">
        <v>8.2219999999999995</v>
      </c>
      <c r="G71" s="171"/>
      <c r="H71" s="171"/>
      <c r="I71" s="171">
        <f>ROUND(F71*(G71+H71),2)</f>
        <v>0</v>
      </c>
      <c r="J71" s="169">
        <f>ROUND(F71*(N71),2)</f>
        <v>168.39</v>
      </c>
      <c r="K71" s="1">
        <f>ROUND(F71*(O71),2)</f>
        <v>0</v>
      </c>
      <c r="L71" s="1">
        <f>ROUND(F71*(G71),2)</f>
        <v>0</v>
      </c>
      <c r="M71" s="1"/>
      <c r="N71" s="1">
        <v>20.48</v>
      </c>
      <c r="O71" s="1"/>
      <c r="P71" s="161"/>
      <c r="Q71" s="174"/>
      <c r="R71" s="174"/>
      <c r="S71" s="150"/>
      <c r="V71" s="175"/>
      <c r="Z71">
        <v>0</v>
      </c>
    </row>
    <row r="72" spans="1:26" x14ac:dyDescent="0.25">
      <c r="A72" s="150"/>
      <c r="B72" s="150"/>
      <c r="C72" s="150"/>
      <c r="D72" s="150" t="s">
        <v>76</v>
      </c>
      <c r="E72" s="150"/>
      <c r="F72" s="168"/>
      <c r="G72" s="153"/>
      <c r="H72" s="153">
        <f>ROUND((SUM(M68:M71))/1,2)</f>
        <v>0</v>
      </c>
      <c r="I72" s="153">
        <f>ROUND((SUM(I68:I71))/1,2)</f>
        <v>0</v>
      </c>
      <c r="J72" s="150"/>
      <c r="K72" s="150"/>
      <c r="L72" s="150">
        <f>ROUND((SUM(L68:L71))/1,2)</f>
        <v>0</v>
      </c>
      <c r="M72" s="150">
        <f>ROUND((SUM(M68:M71))/1,2)</f>
        <v>0</v>
      </c>
      <c r="N72" s="150"/>
      <c r="O72" s="150"/>
      <c r="P72" s="176">
        <f>ROUND((SUM(P68:P71))/1,2)</f>
        <v>0</v>
      </c>
      <c r="Q72" s="147"/>
      <c r="R72" s="147"/>
      <c r="S72" s="176">
        <f>ROUND((SUM(S68:S71))/1,2)</f>
        <v>0</v>
      </c>
      <c r="T72" s="147"/>
      <c r="U72" s="147"/>
      <c r="V72" s="147"/>
      <c r="W72" s="147"/>
      <c r="X72" s="147"/>
      <c r="Y72" s="147"/>
      <c r="Z72" s="147"/>
    </row>
    <row r="73" spans="1:26" x14ac:dyDescent="0.25">
      <c r="A73" s="1"/>
      <c r="B73" s="1"/>
      <c r="C73" s="1"/>
      <c r="D73" s="1"/>
      <c r="E73" s="1"/>
      <c r="F73" s="161"/>
      <c r="G73" s="143"/>
      <c r="H73" s="143"/>
      <c r="I73" s="143"/>
      <c r="J73" s="1"/>
      <c r="K73" s="1"/>
      <c r="L73" s="1"/>
      <c r="M73" s="1"/>
      <c r="N73" s="1"/>
      <c r="O73" s="1"/>
      <c r="P73" s="1"/>
      <c r="S73" s="1"/>
    </row>
    <row r="74" spans="1:26" x14ac:dyDescent="0.25">
      <c r="A74" s="150"/>
      <c r="B74" s="150"/>
      <c r="C74" s="150"/>
      <c r="D74" s="2" t="s">
        <v>75</v>
      </c>
      <c r="E74" s="150"/>
      <c r="F74" s="168"/>
      <c r="G74" s="153"/>
      <c r="H74" s="153">
        <f>ROUND((SUM(M67:M73))/2,2)</f>
        <v>0</v>
      </c>
      <c r="I74" s="153">
        <f>ROUND((SUM(I67:I73))/2,2)</f>
        <v>0</v>
      </c>
      <c r="J74" s="151"/>
      <c r="K74" s="150"/>
      <c r="L74" s="151">
        <f>ROUND((SUM(L67:L73))/2,2)</f>
        <v>0</v>
      </c>
      <c r="M74" s="151">
        <f>ROUND((SUM(M67:M73))/2,2)</f>
        <v>0</v>
      </c>
      <c r="N74" s="150"/>
      <c r="O74" s="150"/>
      <c r="P74" s="176">
        <f>ROUND((SUM(P67:P73))/2,2)</f>
        <v>0</v>
      </c>
      <c r="S74" s="176">
        <f>ROUND((SUM(S67:S73))/2,2)</f>
        <v>0</v>
      </c>
    </row>
    <row r="75" spans="1:26" x14ac:dyDescent="0.25">
      <c r="A75" s="1"/>
      <c r="B75" s="1"/>
      <c r="C75" s="1"/>
      <c r="D75" s="1"/>
      <c r="E75" s="1"/>
      <c r="F75" s="161"/>
      <c r="G75" s="143"/>
      <c r="H75" s="143"/>
      <c r="I75" s="143"/>
      <c r="J75" s="1"/>
      <c r="K75" s="1"/>
      <c r="L75" s="1"/>
      <c r="M75" s="1"/>
      <c r="N75" s="1"/>
      <c r="O75" s="1"/>
      <c r="P75" s="1"/>
      <c r="S75" s="1"/>
    </row>
    <row r="76" spans="1:26" x14ac:dyDescent="0.25">
      <c r="A76" s="150"/>
      <c r="B76" s="150"/>
      <c r="C76" s="150"/>
      <c r="D76" s="2" t="s">
        <v>77</v>
      </c>
      <c r="E76" s="150"/>
      <c r="F76" s="168"/>
      <c r="G76" s="151"/>
      <c r="H76" s="151"/>
      <c r="I76" s="151"/>
      <c r="J76" s="150"/>
      <c r="K76" s="150"/>
      <c r="L76" s="150"/>
      <c r="M76" s="150"/>
      <c r="N76" s="150"/>
      <c r="O76" s="150"/>
      <c r="P76" s="150"/>
      <c r="Q76" s="147"/>
      <c r="R76" s="147"/>
      <c r="S76" s="150"/>
      <c r="T76" s="147"/>
      <c r="U76" s="147"/>
      <c r="V76" s="147"/>
      <c r="W76" s="147"/>
      <c r="X76" s="147"/>
      <c r="Y76" s="147"/>
      <c r="Z76" s="147"/>
    </row>
    <row r="77" spans="1:26" x14ac:dyDescent="0.25">
      <c r="A77" s="150"/>
      <c r="B77" s="150"/>
      <c r="C77" s="150"/>
      <c r="D77" s="150" t="s">
        <v>78</v>
      </c>
      <c r="E77" s="150"/>
      <c r="F77" s="168"/>
      <c r="G77" s="151"/>
      <c r="H77" s="151"/>
      <c r="I77" s="151"/>
      <c r="J77" s="150"/>
      <c r="K77" s="150"/>
      <c r="L77" s="150"/>
      <c r="M77" s="150"/>
      <c r="N77" s="150"/>
      <c r="O77" s="150"/>
      <c r="P77" s="150"/>
      <c r="Q77" s="147"/>
      <c r="R77" s="147"/>
      <c r="S77" s="150"/>
      <c r="T77" s="147"/>
      <c r="U77" s="147"/>
      <c r="V77" s="147"/>
      <c r="W77" s="147"/>
      <c r="X77" s="147"/>
      <c r="Y77" s="147"/>
      <c r="Z77" s="147"/>
    </row>
    <row r="78" spans="1:26" ht="24.95" customHeight="1" x14ac:dyDescent="0.25">
      <c r="A78" s="172"/>
      <c r="B78" s="169" t="s">
        <v>177</v>
      </c>
      <c r="C78" s="173" t="s">
        <v>178</v>
      </c>
      <c r="D78" s="169" t="s">
        <v>179</v>
      </c>
      <c r="E78" s="169" t="s">
        <v>180</v>
      </c>
      <c r="F78" s="170">
        <v>638.6160000000001</v>
      </c>
      <c r="G78" s="171"/>
      <c r="H78" s="171"/>
      <c r="I78" s="171">
        <f>ROUND(F78*(G78+H78),2)</f>
        <v>0</v>
      </c>
      <c r="J78" s="169">
        <f>ROUND(F78*(N78),2)</f>
        <v>338.47</v>
      </c>
      <c r="K78" s="1">
        <f>ROUND(F78*(O78),2)</f>
        <v>0</v>
      </c>
      <c r="L78" s="1">
        <f>ROUND(F78*(G78),2)</f>
        <v>0</v>
      </c>
      <c r="M78" s="1"/>
      <c r="N78" s="1">
        <v>0.53</v>
      </c>
      <c r="O78" s="1"/>
      <c r="P78" s="161"/>
      <c r="Q78" s="174"/>
      <c r="R78" s="174"/>
      <c r="S78" s="150"/>
      <c r="V78" s="175"/>
      <c r="Z78">
        <v>0</v>
      </c>
    </row>
    <row r="79" spans="1:26" ht="24.95" customHeight="1" x14ac:dyDescent="0.25">
      <c r="A79" s="172"/>
      <c r="B79" s="169" t="s">
        <v>181</v>
      </c>
      <c r="C79" s="173" t="s">
        <v>182</v>
      </c>
      <c r="D79" s="169" t="s">
        <v>183</v>
      </c>
      <c r="E79" s="169" t="s">
        <v>180</v>
      </c>
      <c r="F79" s="170">
        <v>638.61599999999999</v>
      </c>
      <c r="G79" s="171"/>
      <c r="H79" s="171"/>
      <c r="I79" s="171">
        <f>ROUND(F79*(G79+H79),2)</f>
        <v>0</v>
      </c>
      <c r="J79" s="169">
        <f>ROUND(F79*(N79),2)</f>
        <v>1283.6199999999999</v>
      </c>
      <c r="K79" s="1">
        <f>ROUND(F79*(O79),2)</f>
        <v>0</v>
      </c>
      <c r="L79" s="1"/>
      <c r="M79" s="1">
        <f>ROUND(F79*(G79),2)</f>
        <v>0</v>
      </c>
      <c r="N79" s="1">
        <v>2.0099999999999998</v>
      </c>
      <c r="O79" s="1"/>
      <c r="P79" s="168">
        <v>1E-3</v>
      </c>
      <c r="Q79" s="174"/>
      <c r="R79" s="174">
        <v>1E-3</v>
      </c>
      <c r="S79" s="150">
        <f>ROUND(F79*(R79),3)</f>
        <v>0.63900000000000001</v>
      </c>
      <c r="V79" s="175"/>
      <c r="Z79">
        <v>0</v>
      </c>
    </row>
    <row r="80" spans="1:26" x14ac:dyDescent="0.25">
      <c r="A80" s="150"/>
      <c r="B80" s="150"/>
      <c r="C80" s="150"/>
      <c r="D80" s="150" t="s">
        <v>78</v>
      </c>
      <c r="E80" s="150"/>
      <c r="F80" s="168"/>
      <c r="G80" s="153"/>
      <c r="H80" s="153"/>
      <c r="I80" s="153">
        <f>ROUND((SUM(I77:I79))/1,2)</f>
        <v>0</v>
      </c>
      <c r="J80" s="150"/>
      <c r="K80" s="150"/>
      <c r="L80" s="150">
        <f>ROUND((SUM(L77:L79))/1,2)</f>
        <v>0</v>
      </c>
      <c r="M80" s="150">
        <f>ROUND((SUM(M77:M79))/1,2)</f>
        <v>0</v>
      </c>
      <c r="N80" s="150"/>
      <c r="O80" s="150"/>
      <c r="P80" s="176"/>
      <c r="S80" s="168">
        <f>ROUND((SUM(S77:S79))/1,2)</f>
        <v>0.64</v>
      </c>
      <c r="V80">
        <f>ROUND((SUM(V77:V79))/1,2)</f>
        <v>0</v>
      </c>
    </row>
    <row r="81" spans="1:26" x14ac:dyDescent="0.25">
      <c r="A81" s="1"/>
      <c r="B81" s="1"/>
      <c r="C81" s="1"/>
      <c r="D81" s="1"/>
      <c r="E81" s="1"/>
      <c r="F81" s="161"/>
      <c r="G81" s="143"/>
      <c r="H81" s="143"/>
      <c r="I81" s="143"/>
      <c r="J81" s="1"/>
      <c r="K81" s="1"/>
      <c r="L81" s="1"/>
      <c r="M81" s="1"/>
      <c r="N81" s="1"/>
      <c r="O81" s="1"/>
      <c r="P81" s="1"/>
      <c r="S81" s="1"/>
    </row>
    <row r="82" spans="1:26" x14ac:dyDescent="0.25">
      <c r="A82" s="150"/>
      <c r="B82" s="150"/>
      <c r="C82" s="150"/>
      <c r="D82" s="2" t="s">
        <v>77</v>
      </c>
      <c r="E82" s="150"/>
      <c r="F82" s="168"/>
      <c r="G82" s="153"/>
      <c r="H82" s="153">
        <f>ROUND((SUM(M76:M81))/2,2)</f>
        <v>0</v>
      </c>
      <c r="I82" s="153">
        <f>ROUND((SUM(I76:I81))/2,2)</f>
        <v>0</v>
      </c>
      <c r="J82" s="150"/>
      <c r="K82" s="150"/>
      <c r="L82" s="150">
        <f>ROUND((SUM(L76:L81))/2,2)</f>
        <v>0</v>
      </c>
      <c r="M82" s="150">
        <f>ROUND((SUM(M76:M81))/2,2)</f>
        <v>0</v>
      </c>
      <c r="N82" s="150"/>
      <c r="O82" s="150"/>
      <c r="P82" s="176"/>
      <c r="S82" s="176">
        <f>ROUND((SUM(S76:S81))/2,2)</f>
        <v>0.64</v>
      </c>
      <c r="V82">
        <f>ROUND((SUM(V76:V81))/2,2)</f>
        <v>0</v>
      </c>
    </row>
    <row r="83" spans="1:26" x14ac:dyDescent="0.25">
      <c r="A83" s="177"/>
      <c r="B83" s="177"/>
      <c r="C83" s="177"/>
      <c r="D83" s="177" t="s">
        <v>79</v>
      </c>
      <c r="E83" s="177"/>
      <c r="F83" s="178"/>
      <c r="G83" s="179"/>
      <c r="H83" s="179">
        <f>ROUND((SUM(M9:M82))/3,2)</f>
        <v>0</v>
      </c>
      <c r="I83" s="179">
        <f>ROUND((SUM(I9:I82))/3,2)</f>
        <v>0</v>
      </c>
      <c r="J83" s="177"/>
      <c r="K83" s="177">
        <f>ROUND((SUM(K9:K82))/3,2)</f>
        <v>0</v>
      </c>
      <c r="L83" s="177">
        <f>ROUND((SUM(L9:L82))/3,2)</f>
        <v>0</v>
      </c>
      <c r="M83" s="177">
        <f>ROUND((SUM(M9:M82))/3,2)</f>
        <v>0</v>
      </c>
      <c r="N83" s="177"/>
      <c r="O83" s="177"/>
      <c r="P83" s="178"/>
      <c r="Q83" s="180"/>
      <c r="R83" s="180"/>
      <c r="S83" s="195">
        <f>ROUND((SUM(S9:S82))/3,2)</f>
        <v>501.95</v>
      </c>
      <c r="T83" s="180"/>
      <c r="U83" s="180"/>
      <c r="V83" s="180">
        <f>ROUND((SUM(V9:V82))/3,2)</f>
        <v>0</v>
      </c>
      <c r="Z83">
        <f>(SUM(Z9:Z82))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Amfiteáter Dlhé Klčovo / SO 01 Hľadisko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16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6" t="s">
        <v>1</v>
      </c>
      <c r="C2" s="207"/>
      <c r="D2" s="207"/>
      <c r="E2" s="207"/>
      <c r="F2" s="207"/>
      <c r="G2" s="207"/>
      <c r="H2" s="207"/>
      <c r="I2" s="207"/>
      <c r="J2" s="208"/>
    </row>
    <row r="3" spans="1:23" ht="18" customHeight="1" x14ac:dyDescent="0.25">
      <c r="A3" s="11"/>
      <c r="B3" s="34" t="s">
        <v>184</v>
      </c>
      <c r="C3" s="35"/>
      <c r="D3" s="36"/>
      <c r="E3" s="36"/>
      <c r="F3" s="36"/>
      <c r="G3" s="16"/>
      <c r="H3" s="16"/>
      <c r="I3" s="37" t="s">
        <v>17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19</v>
      </c>
      <c r="J4" s="30"/>
    </row>
    <row r="5" spans="1:23" ht="18" customHeight="1" thickBot="1" x14ac:dyDescent="0.3">
      <c r="A5" s="11"/>
      <c r="B5" s="38" t="s">
        <v>20</v>
      </c>
      <c r="C5" s="19"/>
      <c r="D5" s="16"/>
      <c r="E5" s="16"/>
      <c r="F5" s="39" t="s">
        <v>21</v>
      </c>
      <c r="G5" s="16"/>
      <c r="H5" s="16"/>
      <c r="I5" s="37" t="s">
        <v>22</v>
      </c>
      <c r="J5" s="40" t="s">
        <v>23</v>
      </c>
    </row>
    <row r="6" spans="1:23" ht="20.100000000000001" customHeight="1" thickTop="1" x14ac:dyDescent="0.25">
      <c r="A6" s="11"/>
      <c r="B6" s="200" t="s">
        <v>24</v>
      </c>
      <c r="C6" s="201"/>
      <c r="D6" s="201"/>
      <c r="E6" s="201"/>
      <c r="F6" s="201"/>
      <c r="G6" s="201"/>
      <c r="H6" s="201"/>
      <c r="I6" s="201"/>
      <c r="J6" s="202"/>
    </row>
    <row r="7" spans="1:23" ht="18" customHeight="1" x14ac:dyDescent="0.25">
      <c r="A7" s="11"/>
      <c r="B7" s="49" t="s">
        <v>27</v>
      </c>
      <c r="C7" s="42"/>
      <c r="D7" s="17"/>
      <c r="E7" s="17"/>
      <c r="F7" s="17"/>
      <c r="G7" s="50" t="s">
        <v>28</v>
      </c>
      <c r="H7" s="17"/>
      <c r="I7" s="28"/>
      <c r="J7" s="43"/>
    </row>
    <row r="8" spans="1:23" ht="20.100000000000001" customHeight="1" x14ac:dyDescent="0.25">
      <c r="A8" s="11"/>
      <c r="B8" s="203" t="s">
        <v>25</v>
      </c>
      <c r="C8" s="204"/>
      <c r="D8" s="204"/>
      <c r="E8" s="204"/>
      <c r="F8" s="204"/>
      <c r="G8" s="204"/>
      <c r="H8" s="204"/>
      <c r="I8" s="204"/>
      <c r="J8" s="205"/>
    </row>
    <row r="9" spans="1:23" ht="18" customHeight="1" x14ac:dyDescent="0.25">
      <c r="A9" s="11"/>
      <c r="B9" s="38" t="s">
        <v>27</v>
      </c>
      <c r="C9" s="19"/>
      <c r="D9" s="16"/>
      <c r="E9" s="16"/>
      <c r="F9" s="16"/>
      <c r="G9" s="39" t="s">
        <v>28</v>
      </c>
      <c r="H9" s="16"/>
      <c r="I9" s="27"/>
      <c r="J9" s="30"/>
    </row>
    <row r="10" spans="1:23" ht="20.100000000000001" customHeight="1" x14ac:dyDescent="0.25">
      <c r="A10" s="11"/>
      <c r="B10" s="203" t="s">
        <v>26</v>
      </c>
      <c r="C10" s="204"/>
      <c r="D10" s="204"/>
      <c r="E10" s="204"/>
      <c r="F10" s="204"/>
      <c r="G10" s="204"/>
      <c r="H10" s="204"/>
      <c r="I10" s="204"/>
      <c r="J10" s="205"/>
    </row>
    <row r="11" spans="1:23" ht="18" customHeight="1" thickBot="1" x14ac:dyDescent="0.3">
      <c r="A11" s="11"/>
      <c r="B11" s="38" t="s">
        <v>27</v>
      </c>
      <c r="C11" s="19"/>
      <c r="D11" s="16"/>
      <c r="E11" s="16"/>
      <c r="F11" s="16"/>
      <c r="G11" s="39" t="s">
        <v>28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29</v>
      </c>
      <c r="C15" s="84" t="s">
        <v>6</v>
      </c>
      <c r="D15" s="84" t="s">
        <v>56</v>
      </c>
      <c r="E15" s="85" t="s">
        <v>57</v>
      </c>
      <c r="F15" s="97" t="s">
        <v>58</v>
      </c>
      <c r="G15" s="51" t="s">
        <v>34</v>
      </c>
      <c r="H15" s="54" t="s">
        <v>35</v>
      </c>
      <c r="I15" s="26"/>
      <c r="J15" s="48"/>
    </row>
    <row r="16" spans="1:23" ht="18" customHeight="1" x14ac:dyDescent="0.25">
      <c r="A16" s="11"/>
      <c r="B16" s="86">
        <v>1</v>
      </c>
      <c r="C16" s="87" t="s">
        <v>30</v>
      </c>
      <c r="D16" s="88">
        <f>'Rekap 14010'!B19</f>
        <v>0</v>
      </c>
      <c r="E16" s="89">
        <f>'Rekap 14010'!C19</f>
        <v>0</v>
      </c>
      <c r="F16" s="98">
        <f>'Rekap 14010'!D19</f>
        <v>0</v>
      </c>
      <c r="G16" s="52">
        <v>6</v>
      </c>
      <c r="H16" s="107" t="s">
        <v>36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31</v>
      </c>
      <c r="D17" s="70">
        <f>'Rekap 14010'!B32</f>
        <v>0</v>
      </c>
      <c r="E17" s="68">
        <f>'Rekap 14010'!C32</f>
        <v>0</v>
      </c>
      <c r="F17" s="73">
        <f>'Rekap 14010'!D32</f>
        <v>0</v>
      </c>
      <c r="G17" s="53">
        <v>7</v>
      </c>
      <c r="H17" s="108" t="s">
        <v>37</v>
      </c>
      <c r="I17" s="121"/>
      <c r="J17" s="119">
        <f>'SO 14010'!Z194</f>
        <v>0</v>
      </c>
    </row>
    <row r="18" spans="1:26" ht="18" customHeight="1" x14ac:dyDescent="0.25">
      <c r="A18" s="11"/>
      <c r="B18" s="60">
        <v>3</v>
      </c>
      <c r="C18" s="64" t="s">
        <v>32</v>
      </c>
      <c r="D18" s="71">
        <f>'Rekap 14010'!B36</f>
        <v>0</v>
      </c>
      <c r="E18" s="69">
        <f>'Rekap 14010'!C36</f>
        <v>0</v>
      </c>
      <c r="F18" s="74">
        <f>'Rekap 14010'!D36</f>
        <v>0</v>
      </c>
      <c r="G18" s="53">
        <v>8</v>
      </c>
      <c r="H18" s="108" t="s">
        <v>38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33</v>
      </c>
      <c r="D20" s="72"/>
      <c r="E20" s="92"/>
      <c r="F20" s="99">
        <f>SUM(F16:F19)</f>
        <v>0</v>
      </c>
      <c r="G20" s="53">
        <v>10</v>
      </c>
      <c r="H20" s="108" t="s">
        <v>33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46</v>
      </c>
      <c r="C21" s="61" t="s">
        <v>7</v>
      </c>
      <c r="D21" s="67"/>
      <c r="E21" s="18"/>
      <c r="F21" s="90"/>
      <c r="G21" s="57" t="s">
        <v>52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47</v>
      </c>
      <c r="D22" s="79"/>
      <c r="E22" s="81" t="s">
        <v>50</v>
      </c>
      <c r="F22" s="73">
        <f>((F16*U22*0)+(F17*V22*0)+(F18*W22*0))/100</f>
        <v>0</v>
      </c>
      <c r="G22" s="52">
        <v>16</v>
      </c>
      <c r="H22" s="107" t="s">
        <v>53</v>
      </c>
      <c r="I22" s="122" t="s">
        <v>50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48</v>
      </c>
      <c r="D23" s="58"/>
      <c r="E23" s="81" t="s">
        <v>51</v>
      </c>
      <c r="F23" s="74">
        <f>((F16*U23*0)+(F17*V23*0)+(F18*W23*0))/100</f>
        <v>0</v>
      </c>
      <c r="G23" s="53">
        <v>17</v>
      </c>
      <c r="H23" s="108" t="s">
        <v>54</v>
      </c>
      <c r="I23" s="122" t="s">
        <v>50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49</v>
      </c>
      <c r="D24" s="58"/>
      <c r="E24" s="81" t="s">
        <v>50</v>
      </c>
      <c r="F24" s="74">
        <f>((F16*U24*0)+(F17*V24*0)+(F18*W24*0))/100</f>
        <v>0</v>
      </c>
      <c r="G24" s="53">
        <v>18</v>
      </c>
      <c r="H24" s="108" t="s">
        <v>55</v>
      </c>
      <c r="I24" s="122" t="s">
        <v>51</v>
      </c>
      <c r="J24" s="119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33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61</v>
      </c>
      <c r="D27" s="128"/>
      <c r="E27" s="94"/>
      <c r="F27" s="29"/>
      <c r="G27" s="101" t="s">
        <v>39</v>
      </c>
      <c r="H27" s="96" t="s">
        <v>40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41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42</v>
      </c>
      <c r="I29" s="115">
        <f>J28-SUM('SO 14010'!K9:'SO 14010'!K193)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43</v>
      </c>
      <c r="I30" s="81">
        <f>SUM('SO 14010'!K9:'SO 14010'!K193)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44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45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59</v>
      </c>
      <c r="E33" s="15"/>
      <c r="F33" s="95"/>
      <c r="G33" s="103">
        <v>26</v>
      </c>
      <c r="H33" s="134" t="s">
        <v>60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09" t="s">
        <v>24</v>
      </c>
      <c r="B1" s="210"/>
      <c r="C1" s="210"/>
      <c r="D1" s="211"/>
      <c r="E1" s="138" t="s">
        <v>21</v>
      </c>
      <c r="F1" s="137"/>
      <c r="W1">
        <v>30.126000000000001</v>
      </c>
    </row>
    <row r="2" spans="1:26" ht="20.100000000000001" customHeight="1" x14ac:dyDescent="0.25">
      <c r="A2" s="209" t="s">
        <v>25</v>
      </c>
      <c r="B2" s="210"/>
      <c r="C2" s="210"/>
      <c r="D2" s="211"/>
      <c r="E2" s="138" t="s">
        <v>19</v>
      </c>
      <c r="F2" s="137"/>
    </row>
    <row r="3" spans="1:26" ht="20.100000000000001" customHeight="1" x14ac:dyDescent="0.25">
      <c r="A3" s="209" t="s">
        <v>26</v>
      </c>
      <c r="B3" s="210"/>
      <c r="C3" s="210"/>
      <c r="D3" s="211"/>
      <c r="E3" s="138" t="s">
        <v>65</v>
      </c>
      <c r="F3" s="137"/>
    </row>
    <row r="4" spans="1:26" x14ac:dyDescent="0.25">
      <c r="A4" s="139" t="s">
        <v>1</v>
      </c>
      <c r="B4" s="136"/>
      <c r="C4" s="136"/>
      <c r="D4" s="136"/>
      <c r="E4" s="136"/>
      <c r="F4" s="136"/>
    </row>
    <row r="5" spans="1:26" x14ac:dyDescent="0.25">
      <c r="A5" s="139" t="s">
        <v>184</v>
      </c>
      <c r="B5" s="136"/>
      <c r="C5" s="136"/>
      <c r="D5" s="136"/>
      <c r="E5" s="136"/>
      <c r="F5" s="136"/>
    </row>
    <row r="6" spans="1:26" x14ac:dyDescent="0.25">
      <c r="A6" s="136"/>
      <c r="B6" s="136"/>
      <c r="C6" s="136"/>
      <c r="D6" s="136"/>
      <c r="E6" s="136"/>
      <c r="F6" s="136"/>
    </row>
    <row r="7" spans="1:26" x14ac:dyDescent="0.25">
      <c r="A7" s="136"/>
      <c r="B7" s="136"/>
      <c r="C7" s="136"/>
      <c r="D7" s="136"/>
      <c r="E7" s="136"/>
      <c r="F7" s="136"/>
    </row>
    <row r="8" spans="1:26" x14ac:dyDescent="0.25">
      <c r="A8" s="140" t="s">
        <v>66</v>
      </c>
      <c r="B8" s="136"/>
      <c r="C8" s="136"/>
      <c r="D8" s="136"/>
      <c r="E8" s="136"/>
      <c r="F8" s="136"/>
    </row>
    <row r="9" spans="1:26" x14ac:dyDescent="0.25">
      <c r="A9" s="141" t="s">
        <v>62</v>
      </c>
      <c r="B9" s="141" t="s">
        <v>56</v>
      </c>
      <c r="C9" s="141" t="s">
        <v>57</v>
      </c>
      <c r="D9" s="141" t="s">
        <v>33</v>
      </c>
      <c r="E9" s="141" t="s">
        <v>63</v>
      </c>
      <c r="F9" s="141" t="s">
        <v>64</v>
      </c>
    </row>
    <row r="10" spans="1:26" x14ac:dyDescent="0.25">
      <c r="A10" s="148" t="s">
        <v>67</v>
      </c>
      <c r="B10" s="149"/>
      <c r="C10" s="145"/>
      <c r="D10" s="145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x14ac:dyDescent="0.25">
      <c r="A11" s="150" t="s">
        <v>68</v>
      </c>
      <c r="B11" s="151">
        <f>'SO 14010'!L20</f>
        <v>0</v>
      </c>
      <c r="C11" s="151">
        <f>'SO 14010'!M20</f>
        <v>0</v>
      </c>
      <c r="D11" s="151">
        <f>'SO 14010'!I20</f>
        <v>0</v>
      </c>
      <c r="E11" s="152">
        <f>'SO 14010'!P20</f>
        <v>0</v>
      </c>
      <c r="F11" s="152">
        <f>'SO 14010'!S20</f>
        <v>0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x14ac:dyDescent="0.25">
      <c r="A12" s="150" t="s">
        <v>69</v>
      </c>
      <c r="B12" s="151">
        <f>'SO 14010'!L32</f>
        <v>0</v>
      </c>
      <c r="C12" s="151">
        <f>'SO 14010'!M32</f>
        <v>0</v>
      </c>
      <c r="D12" s="151">
        <f>'SO 14010'!I32</f>
        <v>0</v>
      </c>
      <c r="E12" s="152">
        <f>'SO 14010'!P32</f>
        <v>9.76</v>
      </c>
      <c r="F12" s="152">
        <f>'SO 14010'!S32</f>
        <v>116.62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x14ac:dyDescent="0.25">
      <c r="A13" s="150" t="s">
        <v>70</v>
      </c>
      <c r="B13" s="151">
        <f>'SO 14010'!L45</f>
        <v>0</v>
      </c>
      <c r="C13" s="151">
        <f>'SO 14010'!M45</f>
        <v>0</v>
      </c>
      <c r="D13" s="151">
        <f>'SO 14010'!I45</f>
        <v>0</v>
      </c>
      <c r="E13" s="152">
        <f>'SO 14010'!P45</f>
        <v>8.4499999999999993</v>
      </c>
      <c r="F13" s="152">
        <f>'SO 14010'!S45</f>
        <v>52.88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x14ac:dyDescent="0.25">
      <c r="A14" s="150" t="s">
        <v>71</v>
      </c>
      <c r="B14" s="151">
        <f>'SO 14010'!L60</f>
        <v>0</v>
      </c>
      <c r="C14" s="151">
        <f>'SO 14010'!M60</f>
        <v>0</v>
      </c>
      <c r="D14" s="151">
        <f>'SO 14010'!I60</f>
        <v>0</v>
      </c>
      <c r="E14" s="152">
        <f>'SO 14010'!P60</f>
        <v>7.09</v>
      </c>
      <c r="F14" s="152">
        <f>'SO 14010'!S60</f>
        <v>18.32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x14ac:dyDescent="0.25">
      <c r="A15" s="150" t="s">
        <v>72</v>
      </c>
      <c r="B15" s="151">
        <f>'SO 14010'!L65</f>
        <v>0</v>
      </c>
      <c r="C15" s="151">
        <f>'SO 14010'!M65</f>
        <v>0</v>
      </c>
      <c r="D15" s="151">
        <f>'SO 14010'!I65</f>
        <v>0</v>
      </c>
      <c r="E15" s="152">
        <f>'SO 14010'!P65</f>
        <v>0.3</v>
      </c>
      <c r="F15" s="152">
        <f>'SO 14010'!S65</f>
        <v>3.32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x14ac:dyDescent="0.25">
      <c r="A16" s="150" t="s">
        <v>185</v>
      </c>
      <c r="B16" s="151">
        <f>'SO 14010'!L88</f>
        <v>0</v>
      </c>
      <c r="C16" s="151">
        <f>'SO 14010'!M88</f>
        <v>0</v>
      </c>
      <c r="D16" s="151">
        <f>'SO 14010'!I88</f>
        <v>0</v>
      </c>
      <c r="E16" s="152">
        <f>'SO 14010'!P88</f>
        <v>4.33</v>
      </c>
      <c r="F16" s="152">
        <f>'SO 14010'!S88</f>
        <v>64.06</v>
      </c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</row>
    <row r="17" spans="1:26" x14ac:dyDescent="0.25">
      <c r="A17" s="150" t="s">
        <v>73</v>
      </c>
      <c r="B17" s="151">
        <f>'SO 14010'!L96</f>
        <v>0</v>
      </c>
      <c r="C17" s="151">
        <f>'SO 14010'!M96</f>
        <v>0</v>
      </c>
      <c r="D17" s="151">
        <f>'SO 14010'!I96</f>
        <v>0</v>
      </c>
      <c r="E17" s="152">
        <f>'SO 14010'!P96</f>
        <v>0.02</v>
      </c>
      <c r="F17" s="152">
        <f>'SO 14010'!S96</f>
        <v>0.9</v>
      </c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</row>
    <row r="18" spans="1:26" x14ac:dyDescent="0.25">
      <c r="A18" s="150" t="s">
        <v>74</v>
      </c>
      <c r="B18" s="151">
        <f>'SO 14010'!L100</f>
        <v>0</v>
      </c>
      <c r="C18" s="151">
        <f>'SO 14010'!M100</f>
        <v>0</v>
      </c>
      <c r="D18" s="151">
        <f>'SO 14010'!I100</f>
        <v>0</v>
      </c>
      <c r="E18" s="152">
        <f>'SO 14010'!P100</f>
        <v>0</v>
      </c>
      <c r="F18" s="152">
        <f>'SO 14010'!S100</f>
        <v>0</v>
      </c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</row>
    <row r="19" spans="1:26" x14ac:dyDescent="0.25">
      <c r="A19" s="2" t="s">
        <v>67</v>
      </c>
      <c r="B19" s="153">
        <f>'SO 14010'!L102</f>
        <v>0</v>
      </c>
      <c r="C19" s="153">
        <f>'SO 14010'!M102</f>
        <v>0</v>
      </c>
      <c r="D19" s="153">
        <f>'SO 14010'!I102</f>
        <v>0</v>
      </c>
      <c r="E19" s="154">
        <f>'SO 14010'!P102</f>
        <v>29.95</v>
      </c>
      <c r="F19" s="154">
        <f>'SO 14010'!S102</f>
        <v>256.10000000000002</v>
      </c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</row>
    <row r="20" spans="1:26" x14ac:dyDescent="0.25">
      <c r="A20" s="1"/>
      <c r="B20" s="143"/>
      <c r="C20" s="143"/>
      <c r="D20" s="143"/>
      <c r="E20" s="142"/>
      <c r="F20" s="142"/>
    </row>
    <row r="21" spans="1:26" x14ac:dyDescent="0.25">
      <c r="A21" s="2" t="s">
        <v>75</v>
      </c>
      <c r="B21" s="153"/>
      <c r="C21" s="151"/>
      <c r="D21" s="151"/>
      <c r="E21" s="152"/>
      <c r="F21" s="152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</row>
    <row r="22" spans="1:26" x14ac:dyDescent="0.25">
      <c r="A22" s="150" t="s">
        <v>186</v>
      </c>
      <c r="B22" s="151">
        <f>'SO 14010'!L110</f>
        <v>0</v>
      </c>
      <c r="C22" s="151">
        <f>'SO 14010'!M110</f>
        <v>0</v>
      </c>
      <c r="D22" s="151">
        <f>'SO 14010'!I110</f>
        <v>0</v>
      </c>
      <c r="E22" s="152">
        <f>'SO 14010'!P110</f>
        <v>0</v>
      </c>
      <c r="F22" s="152">
        <f>'SO 14010'!S110</f>
        <v>0.28999999999999998</v>
      </c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</row>
    <row r="23" spans="1:26" x14ac:dyDescent="0.25">
      <c r="A23" s="150" t="s">
        <v>187</v>
      </c>
      <c r="B23" s="151">
        <f>'SO 14010'!L114</f>
        <v>0</v>
      </c>
      <c r="C23" s="151">
        <f>'SO 14010'!M114</f>
        <v>0</v>
      </c>
      <c r="D23" s="151">
        <f>'SO 14010'!I114</f>
        <v>0</v>
      </c>
      <c r="E23" s="152">
        <f>'SO 14010'!P114</f>
        <v>0</v>
      </c>
      <c r="F23" s="152">
        <f>'SO 14010'!S114</f>
        <v>0</v>
      </c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</row>
    <row r="24" spans="1:26" x14ac:dyDescent="0.25">
      <c r="A24" s="150" t="s">
        <v>188</v>
      </c>
      <c r="B24" s="151">
        <f>'SO 14010'!L120</f>
        <v>0</v>
      </c>
      <c r="C24" s="151">
        <f>'SO 14010'!M120</f>
        <v>0</v>
      </c>
      <c r="D24" s="151">
        <f>'SO 14010'!I120</f>
        <v>0</v>
      </c>
      <c r="E24" s="152">
        <f>'SO 14010'!P120</f>
        <v>0</v>
      </c>
      <c r="F24" s="152">
        <f>'SO 14010'!S120</f>
        <v>0.4</v>
      </c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</row>
    <row r="25" spans="1:26" x14ac:dyDescent="0.25">
      <c r="A25" s="150" t="s">
        <v>189</v>
      </c>
      <c r="B25" s="151">
        <f>'SO 14010'!L133</f>
        <v>0</v>
      </c>
      <c r="C25" s="151">
        <f>'SO 14010'!M133</f>
        <v>0</v>
      </c>
      <c r="D25" s="151">
        <f>'SO 14010'!I133</f>
        <v>0</v>
      </c>
      <c r="E25" s="152">
        <f>'SO 14010'!P133</f>
        <v>0.62</v>
      </c>
      <c r="F25" s="152">
        <f>'SO 14010'!S133</f>
        <v>8.15</v>
      </c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</row>
    <row r="26" spans="1:26" x14ac:dyDescent="0.25">
      <c r="A26" s="150" t="s">
        <v>190</v>
      </c>
      <c r="B26" s="151">
        <f>'SO 14010'!L137</f>
        <v>0</v>
      </c>
      <c r="C26" s="151">
        <f>'SO 14010'!M137</f>
        <v>0</v>
      </c>
      <c r="D26" s="151">
        <f>'SO 14010'!I137</f>
        <v>0</v>
      </c>
      <c r="E26" s="152">
        <f>'SO 14010'!P137</f>
        <v>0.03</v>
      </c>
      <c r="F26" s="152">
        <f>'SO 14010'!S137</f>
        <v>0.83</v>
      </c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</row>
    <row r="27" spans="1:26" x14ac:dyDescent="0.25">
      <c r="A27" s="150" t="s">
        <v>191</v>
      </c>
      <c r="B27" s="151">
        <f>'SO 14010'!L148</f>
        <v>0</v>
      </c>
      <c r="C27" s="151">
        <f>'SO 14010'!M148</f>
        <v>0</v>
      </c>
      <c r="D27" s="151">
        <f>'SO 14010'!I148</f>
        <v>0</v>
      </c>
      <c r="E27" s="152">
        <f>'SO 14010'!P148</f>
        <v>0.02</v>
      </c>
      <c r="F27" s="152">
        <f>'SO 14010'!S148</f>
        <v>1.24</v>
      </c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</row>
    <row r="28" spans="1:26" x14ac:dyDescent="0.25">
      <c r="A28" s="150" t="s">
        <v>192</v>
      </c>
      <c r="B28" s="151">
        <f>'SO 14010'!L157</f>
        <v>0</v>
      </c>
      <c r="C28" s="151">
        <f>'SO 14010'!M157</f>
        <v>0</v>
      </c>
      <c r="D28" s="151">
        <f>'SO 14010'!I157</f>
        <v>0</v>
      </c>
      <c r="E28" s="152">
        <f>'SO 14010'!P157</f>
        <v>0</v>
      </c>
      <c r="F28" s="152">
        <f>'SO 14010'!S157</f>
        <v>0</v>
      </c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</row>
    <row r="29" spans="1:26" x14ac:dyDescent="0.25">
      <c r="A29" s="150" t="s">
        <v>76</v>
      </c>
      <c r="B29" s="151">
        <f>'SO 14010'!L170</f>
        <v>0</v>
      </c>
      <c r="C29" s="151">
        <f>'SO 14010'!M170</f>
        <v>0</v>
      </c>
      <c r="D29" s="151">
        <f>'SO 14010'!I170</f>
        <v>0</v>
      </c>
      <c r="E29" s="152">
        <f>'SO 14010'!P170</f>
        <v>0</v>
      </c>
      <c r="F29" s="152">
        <f>'SO 14010'!S170</f>
        <v>0</v>
      </c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</row>
    <row r="30" spans="1:26" x14ac:dyDescent="0.25">
      <c r="A30" s="150" t="s">
        <v>193</v>
      </c>
      <c r="B30" s="151">
        <f>'SO 14010'!L178</f>
        <v>0</v>
      </c>
      <c r="C30" s="151">
        <f>'SO 14010'!M178</f>
        <v>0</v>
      </c>
      <c r="D30" s="151">
        <f>'SO 14010'!I178</f>
        <v>0</v>
      </c>
      <c r="E30" s="152">
        <f>'SO 14010'!P178</f>
        <v>7.0000000000000007E-2</v>
      </c>
      <c r="F30" s="152">
        <f>'SO 14010'!S178</f>
        <v>1.05</v>
      </c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</row>
    <row r="31" spans="1:26" x14ac:dyDescent="0.25">
      <c r="A31" s="150" t="s">
        <v>194</v>
      </c>
      <c r="B31" s="151">
        <f>'SO 14010'!L183</f>
        <v>0</v>
      </c>
      <c r="C31" s="151">
        <f>'SO 14010'!M183</f>
        <v>0</v>
      </c>
      <c r="D31" s="151">
        <f>'SO 14010'!I183</f>
        <v>0</v>
      </c>
      <c r="E31" s="152">
        <f>'SO 14010'!P183</f>
        <v>0</v>
      </c>
      <c r="F31" s="152">
        <f>'SO 14010'!S183</f>
        <v>0.06</v>
      </c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</row>
    <row r="32" spans="1:26" x14ac:dyDescent="0.25">
      <c r="A32" s="2" t="s">
        <v>75</v>
      </c>
      <c r="B32" s="153">
        <f>'SO 14010'!L185</f>
        <v>0</v>
      </c>
      <c r="C32" s="153">
        <f>'SO 14010'!M185</f>
        <v>0</v>
      </c>
      <c r="D32" s="153">
        <f>'SO 14010'!I185</f>
        <v>0</v>
      </c>
      <c r="E32" s="154">
        <f>'SO 14010'!P185</f>
        <v>0.74</v>
      </c>
      <c r="F32" s="154">
        <f>'SO 14010'!S185</f>
        <v>12.03</v>
      </c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</row>
    <row r="33" spans="1:26" x14ac:dyDescent="0.25">
      <c r="A33" s="1"/>
      <c r="B33" s="143"/>
      <c r="C33" s="143"/>
      <c r="D33" s="143"/>
      <c r="E33" s="142"/>
      <c r="F33" s="142"/>
    </row>
    <row r="34" spans="1:26" x14ac:dyDescent="0.25">
      <c r="A34" s="2" t="s">
        <v>77</v>
      </c>
      <c r="B34" s="153"/>
      <c r="C34" s="151"/>
      <c r="D34" s="151"/>
      <c r="E34" s="152"/>
      <c r="F34" s="152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</row>
    <row r="35" spans="1:26" x14ac:dyDescent="0.25">
      <c r="A35" s="150" t="s">
        <v>78</v>
      </c>
      <c r="B35" s="151">
        <f>'SO 14010'!L191</f>
        <v>0</v>
      </c>
      <c r="C35" s="151">
        <f>'SO 14010'!M191</f>
        <v>0</v>
      </c>
      <c r="D35" s="151">
        <f>'SO 14010'!I191</f>
        <v>0</v>
      </c>
      <c r="E35" s="152">
        <f>'SO 14010'!P191</f>
        <v>0</v>
      </c>
      <c r="F35" s="152">
        <f>'SO 14010'!S191</f>
        <v>0.75</v>
      </c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</row>
    <row r="36" spans="1:26" x14ac:dyDescent="0.25">
      <c r="A36" s="2" t="s">
        <v>77</v>
      </c>
      <c r="B36" s="153">
        <f>'SO 14010'!L193</f>
        <v>0</v>
      </c>
      <c r="C36" s="153">
        <f>'SO 14010'!M193</f>
        <v>0</v>
      </c>
      <c r="D36" s="153">
        <f>'SO 14010'!I193</f>
        <v>0</v>
      </c>
      <c r="E36" s="154">
        <f>'SO 14010'!S193</f>
        <v>0.75</v>
      </c>
      <c r="F36" s="154">
        <f>'SO 14010'!V193</f>
        <v>0</v>
      </c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</row>
    <row r="37" spans="1:26" x14ac:dyDescent="0.25">
      <c r="A37" s="1"/>
      <c r="B37" s="143"/>
      <c r="C37" s="143"/>
      <c r="D37" s="143"/>
      <c r="E37" s="142"/>
      <c r="F37" s="142"/>
    </row>
    <row r="38" spans="1:26" x14ac:dyDescent="0.25">
      <c r="A38" s="2" t="s">
        <v>79</v>
      </c>
      <c r="B38" s="153">
        <f>'SO 14010'!L194</f>
        <v>0</v>
      </c>
      <c r="C38" s="153">
        <f>'SO 14010'!M194</f>
        <v>0</v>
      </c>
      <c r="D38" s="153">
        <f>'SO 14010'!I194</f>
        <v>0</v>
      </c>
      <c r="E38" s="154">
        <f>'SO 14010'!S194</f>
        <v>268.88</v>
      </c>
      <c r="F38" s="154">
        <f>'SO 14010'!V194</f>
        <v>0</v>
      </c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</row>
    <row r="39" spans="1:26" x14ac:dyDescent="0.25">
      <c r="A39" s="1"/>
      <c r="B39" s="143"/>
      <c r="C39" s="143"/>
      <c r="D39" s="143"/>
      <c r="E39" s="142"/>
      <c r="F39" s="142"/>
    </row>
    <row r="40" spans="1:26" x14ac:dyDescent="0.25">
      <c r="A40" s="1"/>
      <c r="B40" s="143"/>
      <c r="C40" s="143"/>
      <c r="D40" s="143"/>
      <c r="E40" s="142"/>
      <c r="F40" s="142"/>
    </row>
    <row r="41" spans="1:26" x14ac:dyDescent="0.25">
      <c r="A41" s="1"/>
      <c r="B41" s="143"/>
      <c r="C41" s="143"/>
      <c r="D41" s="143"/>
      <c r="E41" s="142"/>
      <c r="F41" s="142"/>
    </row>
    <row r="42" spans="1:26" x14ac:dyDescent="0.25">
      <c r="A42" s="1"/>
      <c r="B42" s="143"/>
      <c r="C42" s="143"/>
      <c r="D42" s="143"/>
      <c r="E42" s="142"/>
      <c r="F42" s="142"/>
    </row>
    <row r="43" spans="1:26" x14ac:dyDescent="0.25">
      <c r="A43" s="1"/>
      <c r="B43" s="143"/>
      <c r="C43" s="143"/>
      <c r="D43" s="143"/>
      <c r="E43" s="142"/>
      <c r="F43" s="142"/>
    </row>
    <row r="44" spans="1:26" x14ac:dyDescent="0.25">
      <c r="A44" s="1"/>
      <c r="B44" s="143"/>
      <c r="C44" s="143"/>
      <c r="D44" s="143"/>
      <c r="E44" s="142"/>
      <c r="F44" s="142"/>
    </row>
    <row r="45" spans="1:26" x14ac:dyDescent="0.25">
      <c r="A45" s="1"/>
      <c r="B45" s="143"/>
      <c r="C45" s="143"/>
      <c r="D45" s="143"/>
      <c r="E45" s="142"/>
      <c r="F45" s="142"/>
    </row>
    <row r="46" spans="1:26" x14ac:dyDescent="0.25">
      <c r="A46" s="1"/>
      <c r="B46" s="143"/>
      <c r="C46" s="143"/>
      <c r="D46" s="143"/>
      <c r="E46" s="142"/>
      <c r="F46" s="142"/>
    </row>
    <row r="47" spans="1:26" x14ac:dyDescent="0.25">
      <c r="A47" s="1"/>
      <c r="B47" s="143"/>
      <c r="C47" s="143"/>
      <c r="D47" s="143"/>
      <c r="E47" s="142"/>
      <c r="F47" s="142"/>
    </row>
    <row r="48" spans="1:26" x14ac:dyDescent="0.25">
      <c r="A48" s="1"/>
      <c r="B48" s="143"/>
      <c r="C48" s="143"/>
      <c r="D48" s="143"/>
      <c r="E48" s="142"/>
      <c r="F48" s="142"/>
    </row>
    <row r="49" spans="1:6" x14ac:dyDescent="0.25">
      <c r="A49" s="1"/>
      <c r="B49" s="143"/>
      <c r="C49" s="143"/>
      <c r="D49" s="143"/>
      <c r="E49" s="142"/>
      <c r="F49" s="142"/>
    </row>
    <row r="50" spans="1:6" x14ac:dyDescent="0.25">
      <c r="A50" s="1"/>
      <c r="B50" s="143"/>
      <c r="C50" s="143"/>
      <c r="D50" s="143"/>
      <c r="E50" s="142"/>
      <c r="F50" s="142"/>
    </row>
    <row r="51" spans="1:6" x14ac:dyDescent="0.25">
      <c r="A51" s="1"/>
      <c r="B51" s="143"/>
      <c r="C51" s="143"/>
      <c r="D51" s="143"/>
      <c r="E51" s="142"/>
      <c r="F51" s="142"/>
    </row>
    <row r="52" spans="1:6" x14ac:dyDescent="0.25">
      <c r="A52" s="1"/>
      <c r="B52" s="143"/>
      <c r="C52" s="143"/>
      <c r="D52" s="143"/>
      <c r="E52" s="142"/>
      <c r="F52" s="142"/>
    </row>
    <row r="53" spans="1:6" x14ac:dyDescent="0.25">
      <c r="A53" s="1"/>
      <c r="B53" s="143"/>
      <c r="C53" s="143"/>
      <c r="D53" s="143"/>
      <c r="E53" s="142"/>
      <c r="F53" s="142"/>
    </row>
    <row r="54" spans="1:6" x14ac:dyDescent="0.25">
      <c r="A54" s="1"/>
      <c r="B54" s="143"/>
      <c r="C54" s="143"/>
      <c r="D54" s="143"/>
      <c r="E54" s="142"/>
      <c r="F54" s="142"/>
    </row>
    <row r="55" spans="1:6" x14ac:dyDescent="0.25">
      <c r="A55" s="1"/>
      <c r="B55" s="143"/>
      <c r="C55" s="143"/>
      <c r="D55" s="143"/>
      <c r="E55" s="142"/>
      <c r="F55" s="142"/>
    </row>
    <row r="56" spans="1:6" x14ac:dyDescent="0.25">
      <c r="A56" s="1"/>
      <c r="B56" s="143"/>
      <c r="C56" s="143"/>
      <c r="D56" s="143"/>
      <c r="E56" s="142"/>
      <c r="F56" s="142"/>
    </row>
    <row r="57" spans="1:6" x14ac:dyDescent="0.25">
      <c r="A57" s="1"/>
      <c r="B57" s="143"/>
      <c r="C57" s="143"/>
      <c r="D57" s="143"/>
      <c r="E57" s="142"/>
      <c r="F57" s="142"/>
    </row>
    <row r="58" spans="1:6" x14ac:dyDescent="0.25">
      <c r="A58" s="1"/>
      <c r="B58" s="143"/>
      <c r="C58" s="143"/>
      <c r="D58" s="143"/>
      <c r="E58" s="142"/>
      <c r="F58" s="142"/>
    </row>
    <row r="59" spans="1:6" x14ac:dyDescent="0.25">
      <c r="A59" s="1"/>
      <c r="B59" s="143"/>
      <c r="C59" s="143"/>
      <c r="D59" s="143"/>
      <c r="E59" s="142"/>
      <c r="F59" s="142"/>
    </row>
    <row r="60" spans="1:6" x14ac:dyDescent="0.25">
      <c r="A60" s="1"/>
      <c r="B60" s="143"/>
      <c r="C60" s="143"/>
      <c r="D60" s="143"/>
      <c r="E60" s="142"/>
      <c r="F60" s="142"/>
    </row>
    <row r="61" spans="1:6" x14ac:dyDescent="0.25">
      <c r="A61" s="1"/>
      <c r="B61" s="143"/>
      <c r="C61" s="143"/>
      <c r="D61" s="143"/>
      <c r="E61" s="142"/>
      <c r="F61" s="142"/>
    </row>
    <row r="62" spans="1:6" x14ac:dyDescent="0.25">
      <c r="A62" s="1"/>
      <c r="B62" s="143"/>
      <c r="C62" s="143"/>
      <c r="D62" s="143"/>
      <c r="E62" s="142"/>
      <c r="F62" s="142"/>
    </row>
    <row r="63" spans="1:6" x14ac:dyDescent="0.25">
      <c r="A63" s="1"/>
      <c r="B63" s="143"/>
      <c r="C63" s="143"/>
      <c r="D63" s="143"/>
      <c r="E63" s="142"/>
      <c r="F63" s="142"/>
    </row>
    <row r="64" spans="1:6" x14ac:dyDescent="0.25">
      <c r="A64" s="1"/>
      <c r="B64" s="143"/>
      <c r="C64" s="143"/>
      <c r="D64" s="143"/>
      <c r="E64" s="142"/>
      <c r="F64" s="142"/>
    </row>
    <row r="65" spans="1:6" x14ac:dyDescent="0.25">
      <c r="A65" s="1"/>
      <c r="B65" s="143"/>
      <c r="C65" s="143"/>
      <c r="D65" s="143"/>
      <c r="E65" s="142"/>
      <c r="F65" s="142"/>
    </row>
    <row r="66" spans="1:6" x14ac:dyDescent="0.25">
      <c r="A66" s="1"/>
      <c r="B66" s="143"/>
      <c r="C66" s="143"/>
      <c r="D66" s="143"/>
      <c r="E66" s="142"/>
      <c r="F66" s="142"/>
    </row>
    <row r="67" spans="1:6" x14ac:dyDescent="0.25">
      <c r="A67" s="1"/>
      <c r="B67" s="143"/>
      <c r="C67" s="143"/>
      <c r="D67" s="143"/>
      <c r="E67" s="142"/>
      <c r="F67" s="142"/>
    </row>
    <row r="68" spans="1:6" x14ac:dyDescent="0.25">
      <c r="A68" s="1"/>
      <c r="B68" s="143"/>
      <c r="C68" s="143"/>
      <c r="D68" s="143"/>
      <c r="E68" s="142"/>
      <c r="F68" s="142"/>
    </row>
    <row r="69" spans="1:6" x14ac:dyDescent="0.25">
      <c r="A69" s="1"/>
      <c r="B69" s="143"/>
      <c r="C69" s="143"/>
      <c r="D69" s="143"/>
      <c r="E69" s="142"/>
      <c r="F69" s="142"/>
    </row>
    <row r="70" spans="1:6" x14ac:dyDescent="0.25">
      <c r="A70" s="1"/>
      <c r="B70" s="143"/>
      <c r="C70" s="143"/>
      <c r="D70" s="143"/>
      <c r="E70" s="142"/>
      <c r="F70" s="142"/>
    </row>
    <row r="71" spans="1:6" x14ac:dyDescent="0.25">
      <c r="A71" s="1"/>
      <c r="B71" s="143"/>
      <c r="C71" s="143"/>
      <c r="D71" s="143"/>
      <c r="E71" s="142"/>
      <c r="F71" s="142"/>
    </row>
    <row r="72" spans="1:6" x14ac:dyDescent="0.25">
      <c r="A72" s="1"/>
      <c r="B72" s="143"/>
      <c r="C72" s="143"/>
      <c r="D72" s="143"/>
      <c r="E72" s="142"/>
      <c r="F72" s="142"/>
    </row>
    <row r="73" spans="1:6" x14ac:dyDescent="0.25">
      <c r="A73" s="1"/>
      <c r="B73" s="143"/>
      <c r="C73" s="143"/>
      <c r="D73" s="143"/>
      <c r="E73" s="142"/>
      <c r="F73" s="142"/>
    </row>
    <row r="74" spans="1:6" x14ac:dyDescent="0.25">
      <c r="A74" s="1"/>
      <c r="B74" s="143"/>
      <c r="C74" s="143"/>
      <c r="D74" s="143"/>
      <c r="E74" s="142"/>
      <c r="F74" s="142"/>
    </row>
    <row r="75" spans="1:6" x14ac:dyDescent="0.25">
      <c r="A75" s="1"/>
      <c r="B75" s="143"/>
      <c r="C75" s="143"/>
      <c r="D75" s="143"/>
      <c r="E75" s="142"/>
      <c r="F75" s="142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workbookViewId="0">
      <pane ySplit="8" topLeftCell="A180" activePane="bottomLeft" state="frozen"/>
      <selection pane="bottomLeft" activeCell="G11" sqref="G11:G194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12" t="s">
        <v>24</v>
      </c>
      <c r="C1" s="213"/>
      <c r="D1" s="213"/>
      <c r="E1" s="213"/>
      <c r="F1" s="213"/>
      <c r="G1" s="213"/>
      <c r="H1" s="214"/>
      <c r="I1" s="160" t="s">
        <v>21</v>
      </c>
      <c r="J1" s="159"/>
      <c r="K1" s="3"/>
      <c r="L1" s="3"/>
      <c r="M1" s="3"/>
      <c r="N1" s="3"/>
      <c r="O1" s="3"/>
      <c r="P1" s="3"/>
      <c r="S1" s="3"/>
      <c r="V1" s="155"/>
      <c r="W1">
        <v>30.126000000000001</v>
      </c>
    </row>
    <row r="2" spans="1:26" ht="20.100000000000001" customHeight="1" x14ac:dyDescent="0.25">
      <c r="A2" s="159"/>
      <c r="B2" s="212" t="s">
        <v>25</v>
      </c>
      <c r="C2" s="213"/>
      <c r="D2" s="213"/>
      <c r="E2" s="213"/>
      <c r="F2" s="213"/>
      <c r="G2" s="213"/>
      <c r="H2" s="214"/>
      <c r="I2" s="160" t="s">
        <v>19</v>
      </c>
      <c r="J2" s="159"/>
      <c r="K2" s="3"/>
      <c r="L2" s="3"/>
      <c r="M2" s="3"/>
      <c r="N2" s="3"/>
      <c r="O2" s="3"/>
      <c r="P2" s="3"/>
      <c r="S2" s="3"/>
      <c r="V2" s="155"/>
    </row>
    <row r="3" spans="1:26" ht="20.100000000000001" customHeight="1" x14ac:dyDescent="0.25">
      <c r="A3" s="159"/>
      <c r="B3" s="212" t="s">
        <v>26</v>
      </c>
      <c r="C3" s="213"/>
      <c r="D3" s="213"/>
      <c r="E3" s="213"/>
      <c r="F3" s="213"/>
      <c r="G3" s="213"/>
      <c r="H3" s="214"/>
      <c r="I3" s="160" t="s">
        <v>65</v>
      </c>
      <c r="J3" s="159"/>
      <c r="K3" s="3"/>
      <c r="L3" s="3"/>
      <c r="M3" s="3"/>
      <c r="N3" s="3"/>
      <c r="O3" s="3"/>
      <c r="P3" s="3"/>
      <c r="S3" s="3"/>
      <c r="V3" s="155"/>
    </row>
    <row r="4" spans="1:26" x14ac:dyDescent="0.25">
      <c r="A4" s="3"/>
      <c r="B4" s="5" t="s">
        <v>91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5"/>
    </row>
    <row r="5" spans="1:26" x14ac:dyDescent="0.25">
      <c r="A5" s="3"/>
      <c r="B5" s="5" t="s">
        <v>184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5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5"/>
    </row>
    <row r="7" spans="1:26" x14ac:dyDescent="0.25">
      <c r="A7" s="12"/>
      <c r="B7" s="13" t="s">
        <v>66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3"/>
    </row>
    <row r="8" spans="1:26" ht="15.75" x14ac:dyDescent="0.25">
      <c r="A8" s="162" t="s">
        <v>80</v>
      </c>
      <c r="B8" s="162" t="s">
        <v>81</v>
      </c>
      <c r="C8" s="162" t="s">
        <v>82</v>
      </c>
      <c r="D8" s="162" t="s">
        <v>83</v>
      </c>
      <c r="E8" s="162" t="s">
        <v>84</v>
      </c>
      <c r="F8" s="162" t="s">
        <v>85</v>
      </c>
      <c r="G8" s="162" t="s">
        <v>86</v>
      </c>
      <c r="H8" s="162" t="s">
        <v>57</v>
      </c>
      <c r="I8" s="162" t="s">
        <v>87</v>
      </c>
      <c r="J8" s="162"/>
      <c r="K8" s="162"/>
      <c r="L8" s="162"/>
      <c r="M8" s="162"/>
      <c r="N8" s="162"/>
      <c r="O8" s="162"/>
      <c r="P8" s="162" t="s">
        <v>88</v>
      </c>
      <c r="Q8" s="156"/>
      <c r="R8" s="156"/>
      <c r="S8" s="162" t="s">
        <v>89</v>
      </c>
      <c r="T8" s="158"/>
      <c r="U8" s="158"/>
      <c r="V8" s="164" t="s">
        <v>90</v>
      </c>
      <c r="W8" s="157"/>
      <c r="X8" s="157"/>
      <c r="Y8" s="157"/>
      <c r="Z8" s="157"/>
    </row>
    <row r="9" spans="1:26" x14ac:dyDescent="0.25">
      <c r="A9" s="144"/>
      <c r="B9" s="144"/>
      <c r="C9" s="165"/>
      <c r="D9" s="148" t="s">
        <v>67</v>
      </c>
      <c r="E9" s="144"/>
      <c r="F9" s="166"/>
      <c r="G9" s="145"/>
      <c r="H9" s="145"/>
      <c r="I9" s="145"/>
      <c r="J9" s="144"/>
      <c r="K9" s="144"/>
      <c r="L9" s="144"/>
      <c r="M9" s="144"/>
      <c r="N9" s="144"/>
      <c r="O9" s="144"/>
      <c r="P9" s="144"/>
      <c r="Q9" s="147"/>
      <c r="R9" s="147"/>
      <c r="S9" s="144"/>
      <c r="T9" s="147"/>
      <c r="U9" s="147"/>
      <c r="V9" s="167"/>
      <c r="W9" s="147"/>
      <c r="X9" s="147"/>
      <c r="Y9" s="147"/>
      <c r="Z9" s="147"/>
    </row>
    <row r="10" spans="1:26" x14ac:dyDescent="0.25">
      <c r="A10" s="150"/>
      <c r="B10" s="150"/>
      <c r="C10" s="150"/>
      <c r="D10" s="150" t="s">
        <v>68</v>
      </c>
      <c r="E10" s="150"/>
      <c r="F10" s="168"/>
      <c r="G10" s="151"/>
      <c r="H10" s="151"/>
      <c r="I10" s="151"/>
      <c r="J10" s="150"/>
      <c r="K10" s="150"/>
      <c r="L10" s="150"/>
      <c r="M10" s="150"/>
      <c r="N10" s="150"/>
      <c r="O10" s="150"/>
      <c r="P10" s="150"/>
      <c r="Q10" s="147"/>
      <c r="R10" s="147"/>
      <c r="S10" s="150"/>
      <c r="T10" s="147"/>
      <c r="U10" s="147"/>
      <c r="V10" s="147"/>
      <c r="W10" s="147"/>
      <c r="X10" s="147"/>
      <c r="Y10" s="147"/>
      <c r="Z10" s="147"/>
    </row>
    <row r="11" spans="1:26" ht="24.95" customHeight="1" x14ac:dyDescent="0.25">
      <c r="A11" s="172"/>
      <c r="B11" s="169" t="s">
        <v>92</v>
      </c>
      <c r="C11" s="173" t="s">
        <v>98</v>
      </c>
      <c r="D11" s="169" t="s">
        <v>99</v>
      </c>
      <c r="E11" s="169" t="s">
        <v>95</v>
      </c>
      <c r="F11" s="170">
        <v>32.5</v>
      </c>
      <c r="G11" s="171"/>
      <c r="H11" s="171"/>
      <c r="I11" s="171">
        <f t="shared" ref="I11:I19" si="0">ROUND(F11*(G11+H11),2)</f>
        <v>0</v>
      </c>
      <c r="J11" s="169">
        <f t="shared" ref="J11:J19" si="1">ROUND(F11*(N11),2)</f>
        <v>663.33</v>
      </c>
      <c r="K11" s="1">
        <f t="shared" ref="K11:K19" si="2">ROUND(F11*(O11),2)</f>
        <v>0</v>
      </c>
      <c r="L11" s="1">
        <f t="shared" ref="L11:L19" si="3">ROUND(F11*(G11),2)</f>
        <v>0</v>
      </c>
      <c r="M11" s="1"/>
      <c r="N11" s="1">
        <v>20.41</v>
      </c>
      <c r="O11" s="1"/>
      <c r="P11" s="161"/>
      <c r="Q11" s="174"/>
      <c r="R11" s="174"/>
      <c r="S11" s="150"/>
      <c r="V11" s="175"/>
      <c r="Z11">
        <v>0</v>
      </c>
    </row>
    <row r="12" spans="1:26" ht="24.95" customHeight="1" x14ac:dyDescent="0.25">
      <c r="A12" s="172"/>
      <c r="B12" s="169" t="s">
        <v>92</v>
      </c>
      <c r="C12" s="173" t="s">
        <v>100</v>
      </c>
      <c r="D12" s="169" t="s">
        <v>101</v>
      </c>
      <c r="E12" s="169" t="s">
        <v>95</v>
      </c>
      <c r="F12" s="170">
        <v>16.25</v>
      </c>
      <c r="G12" s="171"/>
      <c r="H12" s="171"/>
      <c r="I12" s="171">
        <f t="shared" si="0"/>
        <v>0</v>
      </c>
      <c r="J12" s="169">
        <f t="shared" si="1"/>
        <v>93.76</v>
      </c>
      <c r="K12" s="1">
        <f t="shared" si="2"/>
        <v>0</v>
      </c>
      <c r="L12" s="1">
        <f t="shared" si="3"/>
        <v>0</v>
      </c>
      <c r="M12" s="1"/>
      <c r="N12" s="1">
        <v>5.77</v>
      </c>
      <c r="O12" s="1"/>
      <c r="P12" s="161"/>
      <c r="Q12" s="174"/>
      <c r="R12" s="174"/>
      <c r="S12" s="150"/>
      <c r="V12" s="175"/>
      <c r="Z12">
        <v>0</v>
      </c>
    </row>
    <row r="13" spans="1:26" ht="24.95" customHeight="1" x14ac:dyDescent="0.25">
      <c r="A13" s="172"/>
      <c r="B13" s="169" t="s">
        <v>92</v>
      </c>
      <c r="C13" s="173" t="s">
        <v>102</v>
      </c>
      <c r="D13" s="169" t="s">
        <v>103</v>
      </c>
      <c r="E13" s="169" t="s">
        <v>95</v>
      </c>
      <c r="F13" s="170">
        <v>6.2690000000000001</v>
      </c>
      <c r="G13" s="171"/>
      <c r="H13" s="171"/>
      <c r="I13" s="171">
        <f t="shared" si="0"/>
        <v>0</v>
      </c>
      <c r="J13" s="169">
        <f t="shared" si="1"/>
        <v>78.930000000000007</v>
      </c>
      <c r="K13" s="1">
        <f t="shared" si="2"/>
        <v>0</v>
      </c>
      <c r="L13" s="1">
        <f t="shared" si="3"/>
        <v>0</v>
      </c>
      <c r="M13" s="1"/>
      <c r="N13" s="1">
        <v>12.59</v>
      </c>
      <c r="O13" s="1"/>
      <c r="P13" s="161"/>
      <c r="Q13" s="174"/>
      <c r="R13" s="174"/>
      <c r="S13" s="150"/>
      <c r="V13" s="175"/>
      <c r="Z13">
        <v>0</v>
      </c>
    </row>
    <row r="14" spans="1:26" ht="24.95" customHeight="1" x14ac:dyDescent="0.25">
      <c r="A14" s="172"/>
      <c r="B14" s="169" t="s">
        <v>92</v>
      </c>
      <c r="C14" s="173" t="s">
        <v>104</v>
      </c>
      <c r="D14" s="169" t="s">
        <v>105</v>
      </c>
      <c r="E14" s="169" t="s">
        <v>95</v>
      </c>
      <c r="F14" s="170">
        <v>3.1349999999999998</v>
      </c>
      <c r="G14" s="171"/>
      <c r="H14" s="171"/>
      <c r="I14" s="171">
        <f t="shared" si="0"/>
        <v>0</v>
      </c>
      <c r="J14" s="169">
        <f t="shared" si="1"/>
        <v>2.23</v>
      </c>
      <c r="K14" s="1">
        <f t="shared" si="2"/>
        <v>0</v>
      </c>
      <c r="L14" s="1">
        <f t="shared" si="3"/>
        <v>0</v>
      </c>
      <c r="M14" s="1"/>
      <c r="N14" s="1">
        <v>0.71</v>
      </c>
      <c r="O14" s="1"/>
      <c r="P14" s="161"/>
      <c r="Q14" s="174"/>
      <c r="R14" s="174"/>
      <c r="S14" s="150"/>
      <c r="V14" s="175"/>
      <c r="Z14">
        <v>0</v>
      </c>
    </row>
    <row r="15" spans="1:26" ht="24.95" customHeight="1" x14ac:dyDescent="0.25">
      <c r="A15" s="172"/>
      <c r="B15" s="169" t="s">
        <v>92</v>
      </c>
      <c r="C15" s="173" t="s">
        <v>195</v>
      </c>
      <c r="D15" s="169" t="s">
        <v>196</v>
      </c>
      <c r="E15" s="169" t="s">
        <v>95</v>
      </c>
      <c r="F15" s="170">
        <v>9.1579999999999995</v>
      </c>
      <c r="G15" s="171"/>
      <c r="H15" s="171"/>
      <c r="I15" s="171">
        <f t="shared" si="0"/>
        <v>0</v>
      </c>
      <c r="J15" s="169">
        <f t="shared" si="1"/>
        <v>284.54000000000002</v>
      </c>
      <c r="K15" s="1">
        <f t="shared" si="2"/>
        <v>0</v>
      </c>
      <c r="L15" s="1">
        <f t="shared" si="3"/>
        <v>0</v>
      </c>
      <c r="M15" s="1"/>
      <c r="N15" s="1">
        <v>31.07</v>
      </c>
      <c r="O15" s="1"/>
      <c r="P15" s="161"/>
      <c r="Q15" s="174"/>
      <c r="R15" s="174"/>
      <c r="S15" s="150"/>
      <c r="V15" s="175"/>
      <c r="Z15">
        <v>0</v>
      </c>
    </row>
    <row r="16" spans="1:26" ht="24.95" customHeight="1" x14ac:dyDescent="0.25">
      <c r="A16" s="172"/>
      <c r="B16" s="169" t="s">
        <v>92</v>
      </c>
      <c r="C16" s="173" t="s">
        <v>197</v>
      </c>
      <c r="D16" s="169" t="s">
        <v>97</v>
      </c>
      <c r="E16" s="169" t="s">
        <v>95</v>
      </c>
      <c r="F16" s="170">
        <v>4.5789999999999997</v>
      </c>
      <c r="G16" s="171"/>
      <c r="H16" s="171"/>
      <c r="I16" s="171">
        <f t="shared" si="0"/>
        <v>0</v>
      </c>
      <c r="J16" s="169">
        <f t="shared" si="1"/>
        <v>19.46</v>
      </c>
      <c r="K16" s="1">
        <f t="shared" si="2"/>
        <v>0</v>
      </c>
      <c r="L16" s="1">
        <f t="shared" si="3"/>
        <v>0</v>
      </c>
      <c r="M16" s="1"/>
      <c r="N16" s="1">
        <v>4.25</v>
      </c>
      <c r="O16" s="1"/>
      <c r="P16" s="161"/>
      <c r="Q16" s="174"/>
      <c r="R16" s="174"/>
      <c r="S16" s="150"/>
      <c r="V16" s="175"/>
      <c r="Z16">
        <v>0</v>
      </c>
    </row>
    <row r="17" spans="1:26" ht="24.95" customHeight="1" x14ac:dyDescent="0.25">
      <c r="A17" s="172"/>
      <c r="B17" s="169" t="s">
        <v>92</v>
      </c>
      <c r="C17" s="173" t="s">
        <v>106</v>
      </c>
      <c r="D17" s="169" t="s">
        <v>107</v>
      </c>
      <c r="E17" s="169" t="s">
        <v>95</v>
      </c>
      <c r="F17" s="170">
        <v>42</v>
      </c>
      <c r="G17" s="171"/>
      <c r="H17" s="171"/>
      <c r="I17" s="171">
        <f t="shared" si="0"/>
        <v>0</v>
      </c>
      <c r="J17" s="169">
        <f t="shared" si="1"/>
        <v>118.86</v>
      </c>
      <c r="K17" s="1">
        <f t="shared" si="2"/>
        <v>0</v>
      </c>
      <c r="L17" s="1">
        <f t="shared" si="3"/>
        <v>0</v>
      </c>
      <c r="M17" s="1"/>
      <c r="N17" s="1">
        <v>2.83</v>
      </c>
      <c r="O17" s="1"/>
      <c r="P17" s="161"/>
      <c r="Q17" s="174"/>
      <c r="R17" s="174"/>
      <c r="S17" s="150"/>
      <c r="V17" s="175"/>
      <c r="Z17">
        <v>0</v>
      </c>
    </row>
    <row r="18" spans="1:26" ht="24.95" customHeight="1" x14ac:dyDescent="0.25">
      <c r="A18" s="172"/>
      <c r="B18" s="169" t="s">
        <v>92</v>
      </c>
      <c r="C18" s="173" t="s">
        <v>198</v>
      </c>
      <c r="D18" s="169" t="s">
        <v>199</v>
      </c>
      <c r="E18" s="169" t="s">
        <v>95</v>
      </c>
      <c r="F18" s="170">
        <v>7</v>
      </c>
      <c r="G18" s="171"/>
      <c r="H18" s="171"/>
      <c r="I18" s="171">
        <f t="shared" si="0"/>
        <v>0</v>
      </c>
      <c r="J18" s="169">
        <f t="shared" si="1"/>
        <v>20.02</v>
      </c>
      <c r="K18" s="1">
        <f t="shared" si="2"/>
        <v>0</v>
      </c>
      <c r="L18" s="1">
        <f t="shared" si="3"/>
        <v>0</v>
      </c>
      <c r="M18" s="1"/>
      <c r="N18" s="1">
        <v>2.86</v>
      </c>
      <c r="O18" s="1"/>
      <c r="P18" s="161"/>
      <c r="Q18" s="174"/>
      <c r="R18" s="174"/>
      <c r="S18" s="150"/>
      <c r="V18" s="175"/>
      <c r="Z18">
        <v>0</v>
      </c>
    </row>
    <row r="19" spans="1:26" ht="24.95" customHeight="1" x14ac:dyDescent="0.25">
      <c r="A19" s="172"/>
      <c r="B19" s="169" t="s">
        <v>92</v>
      </c>
      <c r="C19" s="173" t="s">
        <v>108</v>
      </c>
      <c r="D19" s="169" t="s">
        <v>109</v>
      </c>
      <c r="E19" s="169" t="s">
        <v>110</v>
      </c>
      <c r="F19" s="170">
        <v>173</v>
      </c>
      <c r="G19" s="171"/>
      <c r="H19" s="171"/>
      <c r="I19" s="171">
        <f t="shared" si="0"/>
        <v>0</v>
      </c>
      <c r="J19" s="169">
        <f t="shared" si="1"/>
        <v>62.28</v>
      </c>
      <c r="K19" s="1">
        <f t="shared" si="2"/>
        <v>0</v>
      </c>
      <c r="L19" s="1">
        <f t="shared" si="3"/>
        <v>0</v>
      </c>
      <c r="M19" s="1"/>
      <c r="N19" s="1">
        <v>0.36</v>
      </c>
      <c r="O19" s="1"/>
      <c r="P19" s="161"/>
      <c r="Q19" s="174"/>
      <c r="R19" s="174"/>
      <c r="S19" s="150"/>
      <c r="V19" s="175"/>
      <c r="Z19">
        <v>0</v>
      </c>
    </row>
    <row r="20" spans="1:26" x14ac:dyDescent="0.25">
      <c r="A20" s="150"/>
      <c r="B20" s="150"/>
      <c r="C20" s="150"/>
      <c r="D20" s="150" t="s">
        <v>68</v>
      </c>
      <c r="E20" s="150"/>
      <c r="F20" s="168"/>
      <c r="G20" s="153"/>
      <c r="H20" s="153">
        <f>ROUND((SUM(M10:M19))/1,2)</f>
        <v>0</v>
      </c>
      <c r="I20" s="153">
        <f>ROUND((SUM(I10:I19))/1,2)</f>
        <v>0</v>
      </c>
      <c r="J20" s="150"/>
      <c r="K20" s="150"/>
      <c r="L20" s="150">
        <f>ROUND((SUM(L10:L19))/1,2)</f>
        <v>0</v>
      </c>
      <c r="M20" s="150">
        <f>ROUND((SUM(M10:M19))/1,2)</f>
        <v>0</v>
      </c>
      <c r="N20" s="150"/>
      <c r="O20" s="150"/>
      <c r="P20" s="176">
        <f>ROUND((SUM(P10:P19))/1,2)</f>
        <v>0</v>
      </c>
      <c r="Q20" s="147"/>
      <c r="R20" s="147"/>
      <c r="S20" s="176">
        <f>ROUND((SUM(S10:S19))/1,2)</f>
        <v>0</v>
      </c>
      <c r="T20" s="147"/>
      <c r="U20" s="147"/>
      <c r="V20" s="147"/>
      <c r="W20" s="147"/>
      <c r="X20" s="147"/>
      <c r="Y20" s="147"/>
      <c r="Z20" s="147"/>
    </row>
    <row r="21" spans="1:26" x14ac:dyDescent="0.25">
      <c r="A21" s="1"/>
      <c r="B21" s="1"/>
      <c r="C21" s="1"/>
      <c r="D21" s="1"/>
      <c r="E21" s="1"/>
      <c r="F21" s="161"/>
      <c r="G21" s="143"/>
      <c r="H21" s="143"/>
      <c r="I21" s="143"/>
      <c r="J21" s="1"/>
      <c r="K21" s="1"/>
      <c r="L21" s="1"/>
      <c r="M21" s="1"/>
      <c r="N21" s="1"/>
      <c r="O21" s="1"/>
      <c r="P21" s="1"/>
      <c r="S21" s="1"/>
    </row>
    <row r="22" spans="1:26" x14ac:dyDescent="0.25">
      <c r="A22" s="150"/>
      <c r="B22" s="150"/>
      <c r="C22" s="150"/>
      <c r="D22" s="150" t="s">
        <v>69</v>
      </c>
      <c r="E22" s="150"/>
      <c r="F22" s="168"/>
      <c r="G22" s="151"/>
      <c r="H22" s="151"/>
      <c r="I22" s="151"/>
      <c r="J22" s="150"/>
      <c r="K22" s="150"/>
      <c r="L22" s="150"/>
      <c r="M22" s="150"/>
      <c r="N22" s="150"/>
      <c r="O22" s="150"/>
      <c r="P22" s="150"/>
      <c r="Q22" s="147"/>
      <c r="R22" s="147"/>
      <c r="S22" s="150"/>
      <c r="T22" s="147"/>
      <c r="U22" s="147"/>
      <c r="V22" s="147"/>
      <c r="W22" s="147"/>
      <c r="X22" s="147"/>
      <c r="Y22" s="147"/>
      <c r="Z22" s="147"/>
    </row>
    <row r="23" spans="1:26" ht="24.95" customHeight="1" x14ac:dyDescent="0.25">
      <c r="A23" s="172"/>
      <c r="B23" s="169" t="s">
        <v>111</v>
      </c>
      <c r="C23" s="173" t="s">
        <v>116</v>
      </c>
      <c r="D23" s="169" t="s">
        <v>117</v>
      </c>
      <c r="E23" s="169" t="s">
        <v>95</v>
      </c>
      <c r="F23" s="170">
        <v>5.3460000000000001</v>
      </c>
      <c r="G23" s="171"/>
      <c r="H23" s="171"/>
      <c r="I23" s="171">
        <f t="shared" ref="I23:I31" si="4">ROUND(F23*(G23+H23),2)</f>
        <v>0</v>
      </c>
      <c r="J23" s="169">
        <f t="shared" ref="J23:J31" si="5">ROUND(F23*(N23),2)</f>
        <v>119</v>
      </c>
      <c r="K23" s="1">
        <f t="shared" ref="K23:K31" si="6">ROUND(F23*(O23),2)</f>
        <v>0</v>
      </c>
      <c r="L23" s="1">
        <f t="shared" ref="L23:L31" si="7">ROUND(F23*(G23),2)</f>
        <v>0</v>
      </c>
      <c r="M23" s="1"/>
      <c r="N23" s="1">
        <v>22.26</v>
      </c>
      <c r="O23" s="1"/>
      <c r="P23" s="168">
        <v>2.0663999999999998</v>
      </c>
      <c r="Q23" s="174"/>
      <c r="R23" s="174">
        <v>2.0663999999999998</v>
      </c>
      <c r="S23" s="150">
        <f>ROUND(F23*(R23),3)</f>
        <v>11.047000000000001</v>
      </c>
      <c r="V23" s="175"/>
      <c r="Z23">
        <v>0</v>
      </c>
    </row>
    <row r="24" spans="1:26" ht="24.95" customHeight="1" x14ac:dyDescent="0.25">
      <c r="A24" s="172"/>
      <c r="B24" s="169" t="s">
        <v>118</v>
      </c>
      <c r="C24" s="173" t="s">
        <v>200</v>
      </c>
      <c r="D24" s="169" t="s">
        <v>201</v>
      </c>
      <c r="E24" s="169" t="s">
        <v>95</v>
      </c>
      <c r="F24" s="170">
        <v>35.067</v>
      </c>
      <c r="G24" s="171"/>
      <c r="H24" s="171"/>
      <c r="I24" s="171">
        <f t="shared" si="4"/>
        <v>0</v>
      </c>
      <c r="J24" s="169">
        <f t="shared" si="5"/>
        <v>2623.71</v>
      </c>
      <c r="K24" s="1">
        <f t="shared" si="6"/>
        <v>0</v>
      </c>
      <c r="L24" s="1">
        <f t="shared" si="7"/>
        <v>0</v>
      </c>
      <c r="M24" s="1"/>
      <c r="N24" s="1">
        <v>74.819999999999993</v>
      </c>
      <c r="O24" s="1"/>
      <c r="P24" s="168">
        <v>2.2119</v>
      </c>
      <c r="Q24" s="174"/>
      <c r="R24" s="174">
        <v>2.2119</v>
      </c>
      <c r="S24" s="150">
        <f>ROUND(F24*(R24),3)</f>
        <v>77.564999999999998</v>
      </c>
      <c r="V24" s="175"/>
      <c r="Z24">
        <v>0</v>
      </c>
    </row>
    <row r="25" spans="1:26" ht="24.95" customHeight="1" x14ac:dyDescent="0.25">
      <c r="A25" s="172"/>
      <c r="B25" s="169" t="s">
        <v>118</v>
      </c>
      <c r="C25" s="173" t="s">
        <v>202</v>
      </c>
      <c r="D25" s="169" t="s">
        <v>203</v>
      </c>
      <c r="E25" s="169" t="s">
        <v>95</v>
      </c>
      <c r="F25" s="170">
        <v>4.6900000000000004</v>
      </c>
      <c r="G25" s="171"/>
      <c r="H25" s="171"/>
      <c r="I25" s="171">
        <f t="shared" si="4"/>
        <v>0</v>
      </c>
      <c r="J25" s="169">
        <f t="shared" si="5"/>
        <v>350.86</v>
      </c>
      <c r="K25" s="1">
        <f t="shared" si="6"/>
        <v>0</v>
      </c>
      <c r="L25" s="1">
        <f t="shared" si="7"/>
        <v>0</v>
      </c>
      <c r="M25" s="1"/>
      <c r="N25" s="1">
        <v>74.81</v>
      </c>
      <c r="O25" s="1"/>
      <c r="P25" s="168">
        <v>2.2119</v>
      </c>
      <c r="Q25" s="174"/>
      <c r="R25" s="174">
        <v>2.2119</v>
      </c>
      <c r="S25" s="150">
        <f>ROUND(F25*(R25),3)</f>
        <v>10.374000000000001</v>
      </c>
      <c r="V25" s="175"/>
      <c r="Z25">
        <v>0</v>
      </c>
    </row>
    <row r="26" spans="1:26" ht="24.95" customHeight="1" x14ac:dyDescent="0.25">
      <c r="A26" s="172"/>
      <c r="B26" s="169" t="s">
        <v>118</v>
      </c>
      <c r="C26" s="173" t="s">
        <v>121</v>
      </c>
      <c r="D26" s="169" t="s">
        <v>122</v>
      </c>
      <c r="E26" s="169" t="s">
        <v>110</v>
      </c>
      <c r="F26" s="170">
        <v>128.065</v>
      </c>
      <c r="G26" s="171"/>
      <c r="H26" s="171"/>
      <c r="I26" s="171">
        <f t="shared" si="4"/>
        <v>0</v>
      </c>
      <c r="J26" s="169">
        <f t="shared" si="5"/>
        <v>1240.95</v>
      </c>
      <c r="K26" s="1">
        <f t="shared" si="6"/>
        <v>0</v>
      </c>
      <c r="L26" s="1">
        <f t="shared" si="7"/>
        <v>0</v>
      </c>
      <c r="M26" s="1"/>
      <c r="N26" s="1">
        <v>9.69</v>
      </c>
      <c r="O26" s="1"/>
      <c r="P26" s="168">
        <v>7.3374849999999995E-4</v>
      </c>
      <c r="Q26" s="174"/>
      <c r="R26" s="174">
        <v>7.3374849999999995E-4</v>
      </c>
      <c r="S26" s="150">
        <f>ROUND(F26*(R26),3)</f>
        <v>9.4E-2</v>
      </c>
      <c r="V26" s="175"/>
      <c r="Z26">
        <v>0</v>
      </c>
    </row>
    <row r="27" spans="1:26" ht="24.95" customHeight="1" x14ac:dyDescent="0.25">
      <c r="A27" s="172"/>
      <c r="B27" s="169" t="s">
        <v>118</v>
      </c>
      <c r="C27" s="173" t="s">
        <v>123</v>
      </c>
      <c r="D27" s="169" t="s">
        <v>124</v>
      </c>
      <c r="E27" s="169" t="s">
        <v>110</v>
      </c>
      <c r="F27" s="170">
        <v>128.065</v>
      </c>
      <c r="G27" s="171"/>
      <c r="H27" s="171"/>
      <c r="I27" s="171">
        <f t="shared" si="4"/>
        <v>0</v>
      </c>
      <c r="J27" s="169">
        <f t="shared" si="5"/>
        <v>271.5</v>
      </c>
      <c r="K27" s="1">
        <f t="shared" si="6"/>
        <v>0</v>
      </c>
      <c r="L27" s="1">
        <f t="shared" si="7"/>
        <v>0</v>
      </c>
      <c r="M27" s="1"/>
      <c r="N27" s="1">
        <v>2.12</v>
      </c>
      <c r="O27" s="1"/>
      <c r="P27" s="161"/>
      <c r="Q27" s="174"/>
      <c r="R27" s="174"/>
      <c r="S27" s="150"/>
      <c r="V27" s="175"/>
      <c r="Z27">
        <v>0</v>
      </c>
    </row>
    <row r="28" spans="1:26" ht="24.95" customHeight="1" x14ac:dyDescent="0.25">
      <c r="A28" s="172"/>
      <c r="B28" s="169" t="s">
        <v>118</v>
      </c>
      <c r="C28" s="173" t="s">
        <v>125</v>
      </c>
      <c r="D28" s="169" t="s">
        <v>204</v>
      </c>
      <c r="E28" s="169" t="s">
        <v>127</v>
      </c>
      <c r="F28" s="170">
        <v>0.39426</v>
      </c>
      <c r="G28" s="171"/>
      <c r="H28" s="171"/>
      <c r="I28" s="171">
        <f t="shared" si="4"/>
        <v>0</v>
      </c>
      <c r="J28" s="169">
        <f t="shared" si="5"/>
        <v>400.6</v>
      </c>
      <c r="K28" s="1">
        <f t="shared" si="6"/>
        <v>0</v>
      </c>
      <c r="L28" s="1">
        <f t="shared" si="7"/>
        <v>0</v>
      </c>
      <c r="M28" s="1"/>
      <c r="N28" s="1">
        <v>1016.09</v>
      </c>
      <c r="O28" s="1"/>
      <c r="P28" s="168">
        <v>1.0345299999999999</v>
      </c>
      <c r="Q28" s="174"/>
      <c r="R28" s="174">
        <v>1.0345299999999999</v>
      </c>
      <c r="S28" s="150">
        <f>ROUND(F28*(R28),3)</f>
        <v>0.40799999999999997</v>
      </c>
      <c r="V28" s="175"/>
      <c r="Z28">
        <v>0</v>
      </c>
    </row>
    <row r="29" spans="1:26" ht="24.95" customHeight="1" x14ac:dyDescent="0.25">
      <c r="A29" s="172"/>
      <c r="B29" s="169" t="s">
        <v>118</v>
      </c>
      <c r="C29" s="173" t="s">
        <v>205</v>
      </c>
      <c r="D29" s="169" t="s">
        <v>206</v>
      </c>
      <c r="E29" s="169" t="s">
        <v>95</v>
      </c>
      <c r="F29" s="170">
        <v>7.6539999999999999</v>
      </c>
      <c r="G29" s="171"/>
      <c r="H29" s="171"/>
      <c r="I29" s="171">
        <f t="shared" si="4"/>
        <v>0</v>
      </c>
      <c r="J29" s="169">
        <f t="shared" si="5"/>
        <v>600.07000000000005</v>
      </c>
      <c r="K29" s="1">
        <f t="shared" si="6"/>
        <v>0</v>
      </c>
      <c r="L29" s="1">
        <f t="shared" si="7"/>
        <v>0</v>
      </c>
      <c r="M29" s="1"/>
      <c r="N29" s="1">
        <v>78.400000000000006</v>
      </c>
      <c r="O29" s="1"/>
      <c r="P29" s="168">
        <v>2.2376774039999998</v>
      </c>
      <c r="Q29" s="174"/>
      <c r="R29" s="174">
        <v>2.2376774039999998</v>
      </c>
      <c r="S29" s="150">
        <f>ROUND(F29*(R29),3)</f>
        <v>17.126999999999999</v>
      </c>
      <c r="V29" s="175"/>
      <c r="Z29">
        <v>0</v>
      </c>
    </row>
    <row r="30" spans="1:26" ht="24.95" customHeight="1" x14ac:dyDescent="0.25">
      <c r="A30" s="172"/>
      <c r="B30" s="169" t="s">
        <v>118</v>
      </c>
      <c r="C30" s="173" t="s">
        <v>207</v>
      </c>
      <c r="D30" s="169" t="s">
        <v>208</v>
      </c>
      <c r="E30" s="169" t="s">
        <v>110</v>
      </c>
      <c r="F30" s="170">
        <v>4</v>
      </c>
      <c r="G30" s="171"/>
      <c r="H30" s="171"/>
      <c r="I30" s="171">
        <f t="shared" si="4"/>
        <v>0</v>
      </c>
      <c r="J30" s="169">
        <f t="shared" si="5"/>
        <v>40.36</v>
      </c>
      <c r="K30" s="1">
        <f t="shared" si="6"/>
        <v>0</v>
      </c>
      <c r="L30" s="1">
        <f t="shared" si="7"/>
        <v>0</v>
      </c>
      <c r="M30" s="1"/>
      <c r="N30" s="1">
        <v>10.09</v>
      </c>
      <c r="O30" s="1"/>
      <c r="P30" s="168">
        <v>6.7000000000000002E-4</v>
      </c>
      <c r="Q30" s="174"/>
      <c r="R30" s="174">
        <v>6.7000000000000002E-4</v>
      </c>
      <c r="S30" s="150">
        <f>ROUND(F30*(R30),3)</f>
        <v>3.0000000000000001E-3</v>
      </c>
      <c r="V30" s="175"/>
      <c r="Z30">
        <v>0</v>
      </c>
    </row>
    <row r="31" spans="1:26" ht="24.95" customHeight="1" x14ac:dyDescent="0.25">
      <c r="A31" s="172"/>
      <c r="B31" s="169" t="s">
        <v>118</v>
      </c>
      <c r="C31" s="173" t="s">
        <v>209</v>
      </c>
      <c r="D31" s="169" t="s">
        <v>210</v>
      </c>
      <c r="E31" s="169" t="s">
        <v>110</v>
      </c>
      <c r="F31" s="170">
        <v>4</v>
      </c>
      <c r="G31" s="171"/>
      <c r="H31" s="171"/>
      <c r="I31" s="171">
        <f t="shared" si="4"/>
        <v>0</v>
      </c>
      <c r="J31" s="169">
        <f t="shared" si="5"/>
        <v>8.48</v>
      </c>
      <c r="K31" s="1">
        <f t="shared" si="6"/>
        <v>0</v>
      </c>
      <c r="L31" s="1">
        <f t="shared" si="7"/>
        <v>0</v>
      </c>
      <c r="M31" s="1"/>
      <c r="N31" s="1">
        <v>2.12</v>
      </c>
      <c r="O31" s="1"/>
      <c r="P31" s="161"/>
      <c r="Q31" s="174"/>
      <c r="R31" s="174"/>
      <c r="S31" s="150"/>
      <c r="V31" s="175"/>
      <c r="Z31">
        <v>0</v>
      </c>
    </row>
    <row r="32" spans="1:26" x14ac:dyDescent="0.25">
      <c r="A32" s="150"/>
      <c r="B32" s="150"/>
      <c r="C32" s="150"/>
      <c r="D32" s="150" t="s">
        <v>69</v>
      </c>
      <c r="E32" s="150"/>
      <c r="F32" s="168"/>
      <c r="G32" s="153"/>
      <c r="H32" s="153">
        <f>ROUND((SUM(M22:M31))/1,2)</f>
        <v>0</v>
      </c>
      <c r="I32" s="153">
        <f>ROUND((SUM(I22:I31))/1,2)</f>
        <v>0</v>
      </c>
      <c r="J32" s="150"/>
      <c r="K32" s="150"/>
      <c r="L32" s="150">
        <f>ROUND((SUM(L22:L31))/1,2)</f>
        <v>0</v>
      </c>
      <c r="M32" s="150">
        <f>ROUND((SUM(M22:M31))/1,2)</f>
        <v>0</v>
      </c>
      <c r="N32" s="150"/>
      <c r="O32" s="150"/>
      <c r="P32" s="176">
        <f>ROUND((SUM(P22:P31))/1,2)</f>
        <v>9.76</v>
      </c>
      <c r="Q32" s="147"/>
      <c r="R32" s="147"/>
      <c r="S32" s="176">
        <f>ROUND((SUM(S22:S31))/1,2)</f>
        <v>116.62</v>
      </c>
      <c r="T32" s="147"/>
      <c r="U32" s="147"/>
      <c r="V32" s="147"/>
      <c r="W32" s="147"/>
      <c r="X32" s="147"/>
      <c r="Y32" s="147"/>
      <c r="Z32" s="147"/>
    </row>
    <row r="33" spans="1:26" x14ac:dyDescent="0.25">
      <c r="A33" s="1"/>
      <c r="B33" s="1"/>
      <c r="C33" s="1"/>
      <c r="D33" s="1"/>
      <c r="E33" s="1"/>
      <c r="F33" s="161"/>
      <c r="G33" s="143"/>
      <c r="H33" s="143"/>
      <c r="I33" s="143"/>
      <c r="J33" s="1"/>
      <c r="K33" s="1"/>
      <c r="L33" s="1"/>
      <c r="M33" s="1"/>
      <c r="N33" s="1"/>
      <c r="O33" s="1"/>
      <c r="P33" s="1"/>
      <c r="S33" s="1"/>
    </row>
    <row r="34" spans="1:26" x14ac:dyDescent="0.25">
      <c r="A34" s="150"/>
      <c r="B34" s="150"/>
      <c r="C34" s="150"/>
      <c r="D34" s="150" t="s">
        <v>70</v>
      </c>
      <c r="E34" s="150"/>
      <c r="F34" s="168"/>
      <c r="G34" s="151"/>
      <c r="H34" s="151"/>
      <c r="I34" s="151"/>
      <c r="J34" s="150"/>
      <c r="K34" s="150"/>
      <c r="L34" s="150"/>
      <c r="M34" s="150"/>
      <c r="N34" s="150"/>
      <c r="O34" s="150"/>
      <c r="P34" s="150"/>
      <c r="Q34" s="147"/>
      <c r="R34" s="147"/>
      <c r="S34" s="150"/>
      <c r="T34" s="147"/>
      <c r="U34" s="147"/>
      <c r="V34" s="147"/>
      <c r="W34" s="147"/>
      <c r="X34" s="147"/>
      <c r="Y34" s="147"/>
      <c r="Z34" s="147"/>
    </row>
    <row r="35" spans="1:26" ht="24.95" customHeight="1" x14ac:dyDescent="0.25">
      <c r="A35" s="172"/>
      <c r="B35" s="169" t="s">
        <v>118</v>
      </c>
      <c r="C35" s="173" t="s">
        <v>211</v>
      </c>
      <c r="D35" s="169" t="s">
        <v>212</v>
      </c>
      <c r="E35" s="169" t="s">
        <v>213</v>
      </c>
      <c r="F35" s="170">
        <v>1.1000000000000001</v>
      </c>
      <c r="G35" s="171"/>
      <c r="H35" s="171"/>
      <c r="I35" s="171">
        <f t="shared" ref="I35:I44" si="8">ROUND(F35*(G35+H35),2)</f>
        <v>0</v>
      </c>
      <c r="J35" s="169">
        <f t="shared" ref="J35:J44" si="9">ROUND(F35*(N35),2)</f>
        <v>149.69</v>
      </c>
      <c r="K35" s="1">
        <f t="shared" ref="K35:K44" si="10">ROUND(F35*(O35),2)</f>
        <v>0</v>
      </c>
      <c r="L35" s="1">
        <f t="shared" ref="L35:L44" si="11">ROUND(F35*(G35),2)</f>
        <v>0</v>
      </c>
      <c r="M35" s="1"/>
      <c r="N35" s="1">
        <v>136.08000000000001</v>
      </c>
      <c r="O35" s="1"/>
      <c r="P35" s="168">
        <v>2.0541917609999998</v>
      </c>
      <c r="Q35" s="174"/>
      <c r="R35" s="174">
        <v>2.0541917609999998</v>
      </c>
      <c r="S35" s="150">
        <f t="shared" ref="S35:S41" si="12">ROUND(F35*(R35),3)</f>
        <v>2.2599999999999998</v>
      </c>
      <c r="V35" s="175"/>
      <c r="Z35">
        <v>0</v>
      </c>
    </row>
    <row r="36" spans="1:26" ht="24.95" customHeight="1" x14ac:dyDescent="0.25">
      <c r="A36" s="172"/>
      <c r="B36" s="169" t="s">
        <v>118</v>
      </c>
      <c r="C36" s="173" t="s">
        <v>214</v>
      </c>
      <c r="D36" s="169" t="s">
        <v>215</v>
      </c>
      <c r="E36" s="169" t="s">
        <v>95</v>
      </c>
      <c r="F36" s="170">
        <v>43.161000000000001</v>
      </c>
      <c r="G36" s="171"/>
      <c r="H36" s="171"/>
      <c r="I36" s="171">
        <f t="shared" si="8"/>
        <v>0</v>
      </c>
      <c r="J36" s="169">
        <f t="shared" si="9"/>
        <v>4415.37</v>
      </c>
      <c r="K36" s="1">
        <f t="shared" si="10"/>
        <v>0</v>
      </c>
      <c r="L36" s="1">
        <f t="shared" si="11"/>
        <v>0</v>
      </c>
      <c r="M36" s="1"/>
      <c r="N36" s="1">
        <v>102.3</v>
      </c>
      <c r="O36" s="1"/>
      <c r="P36" s="168">
        <v>0.85360999999999998</v>
      </c>
      <c r="Q36" s="174"/>
      <c r="R36" s="174">
        <v>0.85360999999999998</v>
      </c>
      <c r="S36" s="150">
        <f t="shared" si="12"/>
        <v>36.843000000000004</v>
      </c>
      <c r="V36" s="175"/>
      <c r="Z36">
        <v>0</v>
      </c>
    </row>
    <row r="37" spans="1:26" ht="24.95" customHeight="1" x14ac:dyDescent="0.25">
      <c r="A37" s="172"/>
      <c r="B37" s="169" t="s">
        <v>118</v>
      </c>
      <c r="C37" s="173" t="s">
        <v>216</v>
      </c>
      <c r="D37" s="169" t="s">
        <v>217</v>
      </c>
      <c r="E37" s="169" t="s">
        <v>95</v>
      </c>
      <c r="F37" s="170">
        <v>5.7229999999999999</v>
      </c>
      <c r="G37" s="171"/>
      <c r="H37" s="171"/>
      <c r="I37" s="171">
        <f t="shared" si="8"/>
        <v>0</v>
      </c>
      <c r="J37" s="169">
        <f t="shared" si="9"/>
        <v>764.65</v>
      </c>
      <c r="K37" s="1">
        <f t="shared" si="10"/>
        <v>0</v>
      </c>
      <c r="L37" s="1">
        <f t="shared" si="11"/>
        <v>0</v>
      </c>
      <c r="M37" s="1"/>
      <c r="N37" s="1">
        <v>133.61000000000001</v>
      </c>
      <c r="O37" s="1"/>
      <c r="P37" s="168">
        <v>1.0553699999999999</v>
      </c>
      <c r="Q37" s="174"/>
      <c r="R37" s="174">
        <v>1.0553699999999999</v>
      </c>
      <c r="S37" s="150">
        <f t="shared" si="12"/>
        <v>6.04</v>
      </c>
      <c r="V37" s="175"/>
      <c r="Z37">
        <v>0</v>
      </c>
    </row>
    <row r="38" spans="1:26" ht="24.95" customHeight="1" x14ac:dyDescent="0.25">
      <c r="A38" s="172"/>
      <c r="B38" s="169" t="s">
        <v>118</v>
      </c>
      <c r="C38" s="173" t="s">
        <v>218</v>
      </c>
      <c r="D38" s="169" t="s">
        <v>219</v>
      </c>
      <c r="E38" s="169" t="s">
        <v>127</v>
      </c>
      <c r="F38" s="170">
        <v>3.9E-2</v>
      </c>
      <c r="G38" s="171"/>
      <c r="H38" s="171"/>
      <c r="I38" s="171">
        <f t="shared" si="8"/>
        <v>0</v>
      </c>
      <c r="J38" s="169">
        <f t="shared" si="9"/>
        <v>19.07</v>
      </c>
      <c r="K38" s="1">
        <f t="shared" si="10"/>
        <v>0</v>
      </c>
      <c r="L38" s="1">
        <f t="shared" si="11"/>
        <v>0</v>
      </c>
      <c r="M38" s="1"/>
      <c r="N38" s="1">
        <v>488.92</v>
      </c>
      <c r="O38" s="1"/>
      <c r="P38" s="168">
        <v>1.002</v>
      </c>
      <c r="Q38" s="174"/>
      <c r="R38" s="174">
        <v>1.002</v>
      </c>
      <c r="S38" s="150">
        <f t="shared" si="12"/>
        <v>3.9E-2</v>
      </c>
      <c r="V38" s="175"/>
      <c r="Z38">
        <v>0</v>
      </c>
    </row>
    <row r="39" spans="1:26" ht="24.95" customHeight="1" x14ac:dyDescent="0.25">
      <c r="A39" s="172"/>
      <c r="B39" s="169" t="s">
        <v>118</v>
      </c>
      <c r="C39" s="173" t="s">
        <v>220</v>
      </c>
      <c r="D39" s="169" t="s">
        <v>221</v>
      </c>
      <c r="E39" s="169" t="s">
        <v>167</v>
      </c>
      <c r="F39" s="170">
        <v>6</v>
      </c>
      <c r="G39" s="171"/>
      <c r="H39" s="171"/>
      <c r="I39" s="171">
        <f t="shared" si="8"/>
        <v>0</v>
      </c>
      <c r="J39" s="169">
        <f t="shared" si="9"/>
        <v>97.86</v>
      </c>
      <c r="K39" s="1">
        <f t="shared" si="10"/>
        <v>0</v>
      </c>
      <c r="L39" s="1">
        <f t="shared" si="11"/>
        <v>0</v>
      </c>
      <c r="M39" s="1"/>
      <c r="N39" s="1">
        <v>16.309999999999999</v>
      </c>
      <c r="O39" s="1"/>
      <c r="P39" s="168">
        <v>3.0204000000000002E-2</v>
      </c>
      <c r="Q39" s="174"/>
      <c r="R39" s="174">
        <v>3.0204000000000002E-2</v>
      </c>
      <c r="S39" s="150">
        <f t="shared" si="12"/>
        <v>0.18099999999999999</v>
      </c>
      <c r="V39" s="175"/>
      <c r="Z39">
        <v>0</v>
      </c>
    </row>
    <row r="40" spans="1:26" ht="24.95" customHeight="1" x14ac:dyDescent="0.25">
      <c r="A40" s="172"/>
      <c r="B40" s="169" t="s">
        <v>118</v>
      </c>
      <c r="C40" s="173" t="s">
        <v>222</v>
      </c>
      <c r="D40" s="169" t="s">
        <v>223</v>
      </c>
      <c r="E40" s="169" t="s">
        <v>95</v>
      </c>
      <c r="F40" s="170">
        <v>0.84</v>
      </c>
      <c r="G40" s="171"/>
      <c r="H40" s="171"/>
      <c r="I40" s="171">
        <f t="shared" si="8"/>
        <v>0</v>
      </c>
      <c r="J40" s="169">
        <f t="shared" si="9"/>
        <v>70.14</v>
      </c>
      <c r="K40" s="1">
        <f t="shared" si="10"/>
        <v>0</v>
      </c>
      <c r="L40" s="1">
        <f t="shared" si="11"/>
        <v>0</v>
      </c>
      <c r="M40" s="1"/>
      <c r="N40" s="1">
        <v>83.5</v>
      </c>
      <c r="O40" s="1"/>
      <c r="P40" s="168">
        <v>2.21191</v>
      </c>
      <c r="Q40" s="174"/>
      <c r="R40" s="174">
        <v>2.21191</v>
      </c>
      <c r="S40" s="150">
        <f t="shared" si="12"/>
        <v>1.8580000000000001</v>
      </c>
      <c r="V40" s="175"/>
      <c r="Z40">
        <v>0</v>
      </c>
    </row>
    <row r="41" spans="1:26" ht="24.95" customHeight="1" x14ac:dyDescent="0.25">
      <c r="A41" s="172"/>
      <c r="B41" s="169" t="s">
        <v>118</v>
      </c>
      <c r="C41" s="173" t="s">
        <v>224</v>
      </c>
      <c r="D41" s="169" t="s">
        <v>225</v>
      </c>
      <c r="E41" s="169" t="s">
        <v>110</v>
      </c>
      <c r="F41" s="170">
        <v>8.76</v>
      </c>
      <c r="G41" s="171"/>
      <c r="H41" s="171"/>
      <c r="I41" s="171">
        <f t="shared" si="8"/>
        <v>0</v>
      </c>
      <c r="J41" s="169">
        <f t="shared" si="9"/>
        <v>124.39</v>
      </c>
      <c r="K41" s="1">
        <f t="shared" si="10"/>
        <v>0</v>
      </c>
      <c r="L41" s="1">
        <f t="shared" si="11"/>
        <v>0</v>
      </c>
      <c r="M41" s="1"/>
      <c r="N41" s="1">
        <v>14.2</v>
      </c>
      <c r="O41" s="1"/>
      <c r="P41" s="168">
        <v>7.2500000000000004E-3</v>
      </c>
      <c r="Q41" s="174"/>
      <c r="R41" s="174">
        <v>7.2500000000000004E-3</v>
      </c>
      <c r="S41" s="150">
        <f t="shared" si="12"/>
        <v>6.4000000000000001E-2</v>
      </c>
      <c r="V41" s="175"/>
      <c r="Z41">
        <v>0</v>
      </c>
    </row>
    <row r="42" spans="1:26" ht="24.95" customHeight="1" x14ac:dyDescent="0.25">
      <c r="A42" s="172"/>
      <c r="B42" s="169" t="s">
        <v>118</v>
      </c>
      <c r="C42" s="173" t="s">
        <v>226</v>
      </c>
      <c r="D42" s="169" t="s">
        <v>227</v>
      </c>
      <c r="E42" s="169" t="s">
        <v>110</v>
      </c>
      <c r="F42" s="170">
        <v>8.76</v>
      </c>
      <c r="G42" s="171"/>
      <c r="H42" s="171"/>
      <c r="I42" s="171">
        <f t="shared" si="8"/>
        <v>0</v>
      </c>
      <c r="J42" s="169">
        <f t="shared" si="9"/>
        <v>45.81</v>
      </c>
      <c r="K42" s="1">
        <f t="shared" si="10"/>
        <v>0</v>
      </c>
      <c r="L42" s="1">
        <f t="shared" si="11"/>
        <v>0</v>
      </c>
      <c r="M42" s="1"/>
      <c r="N42" s="1">
        <v>5.23</v>
      </c>
      <c r="O42" s="1"/>
      <c r="P42" s="161"/>
      <c r="Q42" s="174"/>
      <c r="R42" s="174"/>
      <c r="S42" s="150"/>
      <c r="V42" s="175"/>
      <c r="Z42">
        <v>0</v>
      </c>
    </row>
    <row r="43" spans="1:26" ht="24.95" customHeight="1" x14ac:dyDescent="0.25">
      <c r="A43" s="172"/>
      <c r="B43" s="169" t="s">
        <v>118</v>
      </c>
      <c r="C43" s="173" t="s">
        <v>228</v>
      </c>
      <c r="D43" s="169" t="s">
        <v>229</v>
      </c>
      <c r="E43" s="169" t="s">
        <v>127</v>
      </c>
      <c r="F43" s="170">
        <v>8.8579999999999992E-2</v>
      </c>
      <c r="G43" s="171"/>
      <c r="H43" s="171"/>
      <c r="I43" s="171">
        <f t="shared" si="8"/>
        <v>0</v>
      </c>
      <c r="J43" s="169">
        <f t="shared" si="9"/>
        <v>99.85</v>
      </c>
      <c r="K43" s="1">
        <f t="shared" si="10"/>
        <v>0</v>
      </c>
      <c r="L43" s="1">
        <f t="shared" si="11"/>
        <v>0</v>
      </c>
      <c r="M43" s="1"/>
      <c r="N43" s="1">
        <v>1127.22</v>
      </c>
      <c r="O43" s="1"/>
      <c r="P43" s="168">
        <v>1.0118199999999999</v>
      </c>
      <c r="Q43" s="174"/>
      <c r="R43" s="174">
        <v>1.0118199999999999</v>
      </c>
      <c r="S43" s="150">
        <f>ROUND(F43*(R43),3)</f>
        <v>0.09</v>
      </c>
      <c r="V43" s="175"/>
      <c r="Z43">
        <v>0</v>
      </c>
    </row>
    <row r="44" spans="1:26" ht="24.95" customHeight="1" x14ac:dyDescent="0.25">
      <c r="A44" s="172"/>
      <c r="B44" s="169" t="s">
        <v>118</v>
      </c>
      <c r="C44" s="173" t="s">
        <v>230</v>
      </c>
      <c r="D44" s="169" t="s">
        <v>231</v>
      </c>
      <c r="E44" s="169" t="s">
        <v>110</v>
      </c>
      <c r="F44" s="170">
        <v>24.5</v>
      </c>
      <c r="G44" s="171"/>
      <c r="H44" s="171"/>
      <c r="I44" s="171">
        <f t="shared" si="8"/>
        <v>0</v>
      </c>
      <c r="J44" s="169">
        <f t="shared" si="9"/>
        <v>621.80999999999995</v>
      </c>
      <c r="K44" s="1">
        <f t="shared" si="10"/>
        <v>0</v>
      </c>
      <c r="L44" s="1">
        <f t="shared" si="11"/>
        <v>0</v>
      </c>
      <c r="M44" s="1"/>
      <c r="N44" s="1">
        <v>25.38</v>
      </c>
      <c r="O44" s="1"/>
      <c r="P44" s="168">
        <v>0.22449</v>
      </c>
      <c r="Q44" s="174"/>
      <c r="R44" s="174">
        <v>0.22449</v>
      </c>
      <c r="S44" s="150">
        <f>ROUND(F44*(R44),3)</f>
        <v>5.5</v>
      </c>
      <c r="V44" s="175"/>
      <c r="Z44">
        <v>0</v>
      </c>
    </row>
    <row r="45" spans="1:26" x14ac:dyDescent="0.25">
      <c r="A45" s="150"/>
      <c r="B45" s="150"/>
      <c r="C45" s="150"/>
      <c r="D45" s="150" t="s">
        <v>70</v>
      </c>
      <c r="E45" s="150"/>
      <c r="F45" s="168"/>
      <c r="G45" s="153"/>
      <c r="H45" s="153">
        <f>ROUND((SUM(M34:M44))/1,2)</f>
        <v>0</v>
      </c>
      <c r="I45" s="153">
        <f>ROUND((SUM(I34:I44))/1,2)</f>
        <v>0</v>
      </c>
      <c r="J45" s="150"/>
      <c r="K45" s="150"/>
      <c r="L45" s="150">
        <f>ROUND((SUM(L34:L44))/1,2)</f>
        <v>0</v>
      </c>
      <c r="M45" s="150">
        <f>ROUND((SUM(M34:M44))/1,2)</f>
        <v>0</v>
      </c>
      <c r="N45" s="150"/>
      <c r="O45" s="150"/>
      <c r="P45" s="176">
        <f>ROUND((SUM(P34:P44))/1,2)</f>
        <v>8.4499999999999993</v>
      </c>
      <c r="Q45" s="147"/>
      <c r="R45" s="147"/>
      <c r="S45" s="176">
        <f>ROUND((SUM(S34:S44))/1,2)</f>
        <v>52.88</v>
      </c>
      <c r="T45" s="147"/>
      <c r="U45" s="147"/>
      <c r="V45" s="147"/>
      <c r="W45" s="147"/>
      <c r="X45" s="147"/>
      <c r="Y45" s="147"/>
      <c r="Z45" s="147"/>
    </row>
    <row r="46" spans="1:26" x14ac:dyDescent="0.25">
      <c r="A46" s="1"/>
      <c r="B46" s="1"/>
      <c r="C46" s="1"/>
      <c r="D46" s="1"/>
      <c r="E46" s="1"/>
      <c r="F46" s="161"/>
      <c r="G46" s="143"/>
      <c r="H46" s="143"/>
      <c r="I46" s="143"/>
      <c r="J46" s="1"/>
      <c r="K46" s="1"/>
      <c r="L46" s="1"/>
      <c r="M46" s="1"/>
      <c r="N46" s="1"/>
      <c r="O46" s="1"/>
      <c r="P46" s="1"/>
      <c r="S46" s="1"/>
    </row>
    <row r="47" spans="1:26" x14ac:dyDescent="0.25">
      <c r="A47" s="150"/>
      <c r="B47" s="150"/>
      <c r="C47" s="150"/>
      <c r="D47" s="150" t="s">
        <v>71</v>
      </c>
      <c r="E47" s="150"/>
      <c r="F47" s="168"/>
      <c r="G47" s="151"/>
      <c r="H47" s="151"/>
      <c r="I47" s="151"/>
      <c r="J47" s="150"/>
      <c r="K47" s="150"/>
      <c r="L47" s="150"/>
      <c r="M47" s="150"/>
      <c r="N47" s="150"/>
      <c r="O47" s="150"/>
      <c r="P47" s="150"/>
      <c r="Q47" s="147"/>
      <c r="R47" s="147"/>
      <c r="S47" s="150"/>
      <c r="T47" s="147"/>
      <c r="U47" s="147"/>
      <c r="V47" s="147"/>
      <c r="W47" s="147"/>
      <c r="X47" s="147"/>
      <c r="Y47" s="147"/>
      <c r="Z47" s="147"/>
    </row>
    <row r="48" spans="1:26" ht="24.95" customHeight="1" x14ac:dyDescent="0.25">
      <c r="A48" s="172"/>
      <c r="B48" s="169" t="s">
        <v>118</v>
      </c>
      <c r="C48" s="173" t="s">
        <v>232</v>
      </c>
      <c r="D48" s="169" t="s">
        <v>233</v>
      </c>
      <c r="E48" s="169" t="s">
        <v>95</v>
      </c>
      <c r="F48" s="170">
        <v>3.593</v>
      </c>
      <c r="G48" s="171"/>
      <c r="H48" s="171"/>
      <c r="I48" s="171">
        <f t="shared" ref="I48:I59" si="13">ROUND(F48*(G48+H48),2)</f>
        <v>0</v>
      </c>
      <c r="J48" s="169">
        <f t="shared" ref="J48:J59" si="14">ROUND(F48*(N48),2)</f>
        <v>301.52</v>
      </c>
      <c r="K48" s="1">
        <f t="shared" ref="K48:K59" si="15">ROUND(F48*(O48),2)</f>
        <v>0</v>
      </c>
      <c r="L48" s="1">
        <f t="shared" ref="L48:L59" si="16">ROUND(F48*(G48),2)</f>
        <v>0</v>
      </c>
      <c r="M48" s="1"/>
      <c r="N48" s="1">
        <v>83.92</v>
      </c>
      <c r="O48" s="1"/>
      <c r="P48" s="168">
        <v>2.2120000000000002</v>
      </c>
      <c r="Q48" s="174"/>
      <c r="R48" s="174">
        <v>2.2120000000000002</v>
      </c>
      <c r="S48" s="150">
        <f>ROUND(F48*(R48),3)</f>
        <v>7.9480000000000004</v>
      </c>
      <c r="V48" s="175"/>
      <c r="Z48">
        <v>0</v>
      </c>
    </row>
    <row r="49" spans="1:26" ht="24.95" customHeight="1" x14ac:dyDescent="0.25">
      <c r="A49" s="172"/>
      <c r="B49" s="169" t="s">
        <v>118</v>
      </c>
      <c r="C49" s="173" t="s">
        <v>234</v>
      </c>
      <c r="D49" s="169" t="s">
        <v>235</v>
      </c>
      <c r="E49" s="169" t="s">
        <v>110</v>
      </c>
      <c r="F49" s="170">
        <v>26.245000000000001</v>
      </c>
      <c r="G49" s="171"/>
      <c r="H49" s="171"/>
      <c r="I49" s="171">
        <f t="shared" si="13"/>
        <v>0</v>
      </c>
      <c r="J49" s="169">
        <f t="shared" si="14"/>
        <v>176.89</v>
      </c>
      <c r="K49" s="1">
        <f t="shared" si="15"/>
        <v>0</v>
      </c>
      <c r="L49" s="1">
        <f t="shared" si="16"/>
        <v>0</v>
      </c>
      <c r="M49" s="1"/>
      <c r="N49" s="1">
        <v>6.74</v>
      </c>
      <c r="O49" s="1"/>
      <c r="P49" s="168">
        <v>3.4099999999999998E-3</v>
      </c>
      <c r="Q49" s="174"/>
      <c r="R49" s="174">
        <v>3.4099999999999998E-3</v>
      </c>
      <c r="S49" s="150">
        <f>ROUND(F49*(R49),3)</f>
        <v>8.8999999999999996E-2</v>
      </c>
      <c r="V49" s="175"/>
      <c r="Z49">
        <v>0</v>
      </c>
    </row>
    <row r="50" spans="1:26" ht="24.95" customHeight="1" x14ac:dyDescent="0.25">
      <c r="A50" s="172"/>
      <c r="B50" s="169" t="s">
        <v>118</v>
      </c>
      <c r="C50" s="173" t="s">
        <v>236</v>
      </c>
      <c r="D50" s="169" t="s">
        <v>237</v>
      </c>
      <c r="E50" s="169" t="s">
        <v>110</v>
      </c>
      <c r="F50" s="170">
        <v>26.245000000000001</v>
      </c>
      <c r="G50" s="171"/>
      <c r="H50" s="171"/>
      <c r="I50" s="171">
        <f t="shared" si="13"/>
        <v>0</v>
      </c>
      <c r="J50" s="169">
        <f t="shared" si="14"/>
        <v>66.92</v>
      </c>
      <c r="K50" s="1">
        <f t="shared" si="15"/>
        <v>0</v>
      </c>
      <c r="L50" s="1">
        <f t="shared" si="16"/>
        <v>0</v>
      </c>
      <c r="M50" s="1"/>
      <c r="N50" s="1">
        <v>2.5499999999999998</v>
      </c>
      <c r="O50" s="1"/>
      <c r="P50" s="161"/>
      <c r="Q50" s="174"/>
      <c r="R50" s="174"/>
      <c r="S50" s="150"/>
      <c r="V50" s="175"/>
      <c r="Z50">
        <v>0</v>
      </c>
    </row>
    <row r="51" spans="1:26" ht="24.95" customHeight="1" x14ac:dyDescent="0.25">
      <c r="A51" s="172"/>
      <c r="B51" s="169" t="s">
        <v>118</v>
      </c>
      <c r="C51" s="173" t="s">
        <v>238</v>
      </c>
      <c r="D51" s="169" t="s">
        <v>239</v>
      </c>
      <c r="E51" s="169" t="s">
        <v>127</v>
      </c>
      <c r="F51" s="170">
        <v>0.29899999999999999</v>
      </c>
      <c r="G51" s="171"/>
      <c r="H51" s="171"/>
      <c r="I51" s="171">
        <f t="shared" si="13"/>
        <v>0</v>
      </c>
      <c r="J51" s="169">
        <f t="shared" si="14"/>
        <v>326.01</v>
      </c>
      <c r="K51" s="1">
        <f t="shared" si="15"/>
        <v>0</v>
      </c>
      <c r="L51" s="1">
        <f t="shared" si="16"/>
        <v>0</v>
      </c>
      <c r="M51" s="1"/>
      <c r="N51" s="1">
        <v>1090.3499999999999</v>
      </c>
      <c r="O51" s="1"/>
      <c r="P51" s="168">
        <v>1.0675399999999999</v>
      </c>
      <c r="Q51" s="174"/>
      <c r="R51" s="174">
        <v>1.0675399999999999</v>
      </c>
      <c r="S51" s="150">
        <f>ROUND(F51*(R51),3)</f>
        <v>0.31900000000000001</v>
      </c>
      <c r="V51" s="175"/>
      <c r="Z51">
        <v>0</v>
      </c>
    </row>
    <row r="52" spans="1:26" ht="24.95" customHeight="1" x14ac:dyDescent="0.25">
      <c r="A52" s="172"/>
      <c r="B52" s="169" t="s">
        <v>118</v>
      </c>
      <c r="C52" s="173" t="s">
        <v>240</v>
      </c>
      <c r="D52" s="169" t="s">
        <v>241</v>
      </c>
      <c r="E52" s="169" t="s">
        <v>95</v>
      </c>
      <c r="F52" s="170">
        <v>1.75</v>
      </c>
      <c r="G52" s="171"/>
      <c r="H52" s="171"/>
      <c r="I52" s="171">
        <f t="shared" si="13"/>
        <v>0</v>
      </c>
      <c r="J52" s="169">
        <f t="shared" si="14"/>
        <v>172.27</v>
      </c>
      <c r="K52" s="1">
        <f t="shared" si="15"/>
        <v>0</v>
      </c>
      <c r="L52" s="1">
        <f t="shared" si="16"/>
        <v>0</v>
      </c>
      <c r="M52" s="1"/>
      <c r="N52" s="1">
        <v>98.44</v>
      </c>
      <c r="O52" s="1"/>
      <c r="P52" s="168">
        <v>2.2372299999999998</v>
      </c>
      <c r="Q52" s="174"/>
      <c r="R52" s="174">
        <v>2.2372299999999998</v>
      </c>
      <c r="S52" s="150">
        <f>ROUND(F52*(R52),3)</f>
        <v>3.915</v>
      </c>
      <c r="V52" s="175"/>
      <c r="Z52">
        <v>0</v>
      </c>
    </row>
    <row r="53" spans="1:26" ht="24.95" customHeight="1" x14ac:dyDescent="0.25">
      <c r="A53" s="172"/>
      <c r="B53" s="169" t="s">
        <v>118</v>
      </c>
      <c r="C53" s="173" t="s">
        <v>144</v>
      </c>
      <c r="D53" s="169" t="s">
        <v>145</v>
      </c>
      <c r="E53" s="169" t="s">
        <v>127</v>
      </c>
      <c r="F53" s="170">
        <v>6.3E-2</v>
      </c>
      <c r="G53" s="171"/>
      <c r="H53" s="171"/>
      <c r="I53" s="171">
        <f t="shared" si="13"/>
        <v>0</v>
      </c>
      <c r="J53" s="169">
        <f t="shared" si="14"/>
        <v>78.12</v>
      </c>
      <c r="K53" s="1">
        <f t="shared" si="15"/>
        <v>0</v>
      </c>
      <c r="L53" s="1">
        <f t="shared" si="16"/>
        <v>0</v>
      </c>
      <c r="M53" s="1"/>
      <c r="N53" s="1">
        <v>1239.95</v>
      </c>
      <c r="O53" s="1"/>
      <c r="P53" s="168">
        <v>1.01712</v>
      </c>
      <c r="Q53" s="174"/>
      <c r="R53" s="174">
        <v>1.01712</v>
      </c>
      <c r="S53" s="150">
        <f>ROUND(F53*(R53),3)</f>
        <v>6.4000000000000001E-2</v>
      </c>
      <c r="V53" s="175"/>
      <c r="Z53">
        <v>0</v>
      </c>
    </row>
    <row r="54" spans="1:26" ht="24.95" customHeight="1" x14ac:dyDescent="0.25">
      <c r="A54" s="172"/>
      <c r="B54" s="169" t="s">
        <v>118</v>
      </c>
      <c r="C54" s="173" t="s">
        <v>146</v>
      </c>
      <c r="D54" s="169" t="s">
        <v>147</v>
      </c>
      <c r="E54" s="169" t="s">
        <v>110</v>
      </c>
      <c r="F54" s="170">
        <v>4.7990000000000004</v>
      </c>
      <c r="G54" s="171"/>
      <c r="H54" s="171"/>
      <c r="I54" s="171">
        <f t="shared" si="13"/>
        <v>0</v>
      </c>
      <c r="J54" s="169">
        <f t="shared" si="14"/>
        <v>88.01</v>
      </c>
      <c r="K54" s="1">
        <f t="shared" si="15"/>
        <v>0</v>
      </c>
      <c r="L54" s="1">
        <f t="shared" si="16"/>
        <v>0</v>
      </c>
      <c r="M54" s="1"/>
      <c r="N54" s="1">
        <v>18.34</v>
      </c>
      <c r="O54" s="1"/>
      <c r="P54" s="168">
        <v>8.4600000000000005E-3</v>
      </c>
      <c r="Q54" s="174"/>
      <c r="R54" s="174">
        <v>8.4600000000000005E-3</v>
      </c>
      <c r="S54" s="150">
        <f>ROUND(F54*(R54),3)</f>
        <v>4.1000000000000002E-2</v>
      </c>
      <c r="V54" s="175"/>
      <c r="Z54">
        <v>0</v>
      </c>
    </row>
    <row r="55" spans="1:26" ht="24.95" customHeight="1" x14ac:dyDescent="0.25">
      <c r="A55" s="172"/>
      <c r="B55" s="169" t="s">
        <v>118</v>
      </c>
      <c r="C55" s="173" t="s">
        <v>148</v>
      </c>
      <c r="D55" s="169" t="s">
        <v>149</v>
      </c>
      <c r="E55" s="169" t="s">
        <v>110</v>
      </c>
      <c r="F55" s="170">
        <v>4.7990000000000004</v>
      </c>
      <c r="G55" s="171"/>
      <c r="H55" s="171"/>
      <c r="I55" s="171">
        <f t="shared" si="13"/>
        <v>0</v>
      </c>
      <c r="J55" s="169">
        <f t="shared" si="14"/>
        <v>17.420000000000002</v>
      </c>
      <c r="K55" s="1">
        <f t="shared" si="15"/>
        <v>0</v>
      </c>
      <c r="L55" s="1">
        <f t="shared" si="16"/>
        <v>0</v>
      </c>
      <c r="M55" s="1"/>
      <c r="N55" s="1">
        <v>3.63</v>
      </c>
      <c r="O55" s="1"/>
      <c r="P55" s="161"/>
      <c r="Q55" s="174"/>
      <c r="R55" s="174"/>
      <c r="S55" s="150"/>
      <c r="V55" s="175"/>
      <c r="Z55">
        <v>0</v>
      </c>
    </row>
    <row r="56" spans="1:26" ht="24.95" customHeight="1" x14ac:dyDescent="0.25">
      <c r="A56" s="172"/>
      <c r="B56" s="169" t="s">
        <v>118</v>
      </c>
      <c r="C56" s="173" t="s">
        <v>150</v>
      </c>
      <c r="D56" s="169" t="s">
        <v>151</v>
      </c>
      <c r="E56" s="169" t="s">
        <v>110</v>
      </c>
      <c r="F56" s="170">
        <v>3.5139999999999998</v>
      </c>
      <c r="G56" s="171"/>
      <c r="H56" s="171"/>
      <c r="I56" s="171">
        <f t="shared" si="13"/>
        <v>0</v>
      </c>
      <c r="J56" s="169">
        <f t="shared" si="14"/>
        <v>38.409999999999997</v>
      </c>
      <c r="K56" s="1">
        <f t="shared" si="15"/>
        <v>0</v>
      </c>
      <c r="L56" s="1">
        <f t="shared" si="16"/>
        <v>0</v>
      </c>
      <c r="M56" s="1"/>
      <c r="N56" s="1">
        <v>10.93</v>
      </c>
      <c r="O56" s="1"/>
      <c r="P56" s="168">
        <v>4.3099999999999996E-3</v>
      </c>
      <c r="Q56" s="174"/>
      <c r="R56" s="174">
        <v>4.3099999999999996E-3</v>
      </c>
      <c r="S56" s="150">
        <f>ROUND(F56*(R56),3)</f>
        <v>1.4999999999999999E-2</v>
      </c>
      <c r="V56" s="175"/>
      <c r="Z56">
        <v>0</v>
      </c>
    </row>
    <row r="57" spans="1:26" ht="24.95" customHeight="1" x14ac:dyDescent="0.25">
      <c r="A57" s="172"/>
      <c r="B57" s="169" t="s">
        <v>118</v>
      </c>
      <c r="C57" s="173" t="s">
        <v>152</v>
      </c>
      <c r="D57" s="169" t="s">
        <v>153</v>
      </c>
      <c r="E57" s="169" t="s">
        <v>110</v>
      </c>
      <c r="F57" s="170">
        <v>3.5139999999999998</v>
      </c>
      <c r="G57" s="171"/>
      <c r="H57" s="171"/>
      <c r="I57" s="171">
        <f t="shared" si="13"/>
        <v>0</v>
      </c>
      <c r="J57" s="169">
        <f t="shared" si="14"/>
        <v>9.66</v>
      </c>
      <c r="K57" s="1">
        <f t="shared" si="15"/>
        <v>0</v>
      </c>
      <c r="L57" s="1">
        <f t="shared" si="16"/>
        <v>0</v>
      </c>
      <c r="M57" s="1"/>
      <c r="N57" s="1">
        <v>2.75</v>
      </c>
      <c r="O57" s="1"/>
      <c r="P57" s="161"/>
      <c r="Q57" s="174"/>
      <c r="R57" s="174"/>
      <c r="S57" s="150"/>
      <c r="V57" s="175"/>
      <c r="Z57">
        <v>0</v>
      </c>
    </row>
    <row r="58" spans="1:26" ht="24.95" customHeight="1" x14ac:dyDescent="0.25">
      <c r="A58" s="172"/>
      <c r="B58" s="169" t="s">
        <v>242</v>
      </c>
      <c r="C58" s="173" t="s">
        <v>243</v>
      </c>
      <c r="D58" s="169" t="s">
        <v>244</v>
      </c>
      <c r="E58" s="169" t="s">
        <v>110</v>
      </c>
      <c r="F58" s="170">
        <v>11</v>
      </c>
      <c r="G58" s="171"/>
      <c r="H58" s="171"/>
      <c r="I58" s="171">
        <f t="shared" si="13"/>
        <v>0</v>
      </c>
      <c r="J58" s="169">
        <f t="shared" si="14"/>
        <v>81.180000000000007</v>
      </c>
      <c r="K58" s="1">
        <f t="shared" si="15"/>
        <v>0</v>
      </c>
      <c r="L58" s="1">
        <f t="shared" si="16"/>
        <v>0</v>
      </c>
      <c r="M58" s="1"/>
      <c r="N58" s="1">
        <v>7.38</v>
      </c>
      <c r="O58" s="1"/>
      <c r="P58" s="168">
        <v>0.22033</v>
      </c>
      <c r="Q58" s="174"/>
      <c r="R58" s="174">
        <v>0.22033</v>
      </c>
      <c r="S58" s="150">
        <f>ROUND(F58*(R58),3)</f>
        <v>2.4239999999999999</v>
      </c>
      <c r="V58" s="175"/>
      <c r="Z58">
        <v>0</v>
      </c>
    </row>
    <row r="59" spans="1:26" ht="24.95" customHeight="1" x14ac:dyDescent="0.25">
      <c r="A59" s="172"/>
      <c r="B59" s="169" t="s">
        <v>245</v>
      </c>
      <c r="C59" s="173" t="s">
        <v>246</v>
      </c>
      <c r="D59" s="169" t="s">
        <v>247</v>
      </c>
      <c r="E59" s="169" t="s">
        <v>110</v>
      </c>
      <c r="F59" s="170">
        <v>11</v>
      </c>
      <c r="G59" s="171"/>
      <c r="H59" s="171"/>
      <c r="I59" s="171">
        <f t="shared" si="13"/>
        <v>0</v>
      </c>
      <c r="J59" s="169">
        <f t="shared" si="14"/>
        <v>40.479999999999997</v>
      </c>
      <c r="K59" s="1">
        <f t="shared" si="15"/>
        <v>0</v>
      </c>
      <c r="L59" s="1">
        <f t="shared" si="16"/>
        <v>0</v>
      </c>
      <c r="M59" s="1"/>
      <c r="N59" s="1">
        <v>3.68</v>
      </c>
      <c r="O59" s="1"/>
      <c r="P59" s="168">
        <v>0.31879000000000002</v>
      </c>
      <c r="Q59" s="174"/>
      <c r="R59" s="174">
        <v>0.31879000000000002</v>
      </c>
      <c r="S59" s="150">
        <f>ROUND(F59*(R59),3)</f>
        <v>3.5070000000000001</v>
      </c>
      <c r="V59" s="175"/>
      <c r="Z59">
        <v>0</v>
      </c>
    </row>
    <row r="60" spans="1:26" x14ac:dyDescent="0.25">
      <c r="A60" s="150"/>
      <c r="B60" s="150"/>
      <c r="C60" s="150"/>
      <c r="D60" s="150" t="s">
        <v>71</v>
      </c>
      <c r="E60" s="150"/>
      <c r="F60" s="168"/>
      <c r="G60" s="153"/>
      <c r="H60" s="153">
        <f>ROUND((SUM(M47:M59))/1,2)</f>
        <v>0</v>
      </c>
      <c r="I60" s="153">
        <f>ROUND((SUM(I47:I59))/1,2)</f>
        <v>0</v>
      </c>
      <c r="J60" s="150"/>
      <c r="K60" s="150"/>
      <c r="L60" s="150">
        <f>ROUND((SUM(L47:L59))/1,2)</f>
        <v>0</v>
      </c>
      <c r="M60" s="150">
        <f>ROUND((SUM(M47:M59))/1,2)</f>
        <v>0</v>
      </c>
      <c r="N60" s="150"/>
      <c r="O60" s="150"/>
      <c r="P60" s="176">
        <f>ROUND((SUM(P47:P59))/1,2)</f>
        <v>7.09</v>
      </c>
      <c r="Q60" s="147"/>
      <c r="R60" s="147"/>
      <c r="S60" s="176">
        <f>ROUND((SUM(S47:S59))/1,2)</f>
        <v>18.32</v>
      </c>
      <c r="T60" s="147"/>
      <c r="U60" s="147"/>
      <c r="V60" s="147"/>
      <c r="W60" s="147"/>
      <c r="X60" s="147"/>
      <c r="Y60" s="147"/>
      <c r="Z60" s="147"/>
    </row>
    <row r="61" spans="1:26" x14ac:dyDescent="0.25">
      <c r="A61" s="1"/>
      <c r="B61" s="1"/>
      <c r="C61" s="1"/>
      <c r="D61" s="1"/>
      <c r="E61" s="1"/>
      <c r="F61" s="161"/>
      <c r="G61" s="143"/>
      <c r="H61" s="143"/>
      <c r="I61" s="143"/>
      <c r="J61" s="1"/>
      <c r="K61" s="1"/>
      <c r="L61" s="1"/>
      <c r="M61" s="1"/>
      <c r="N61" s="1"/>
      <c r="O61" s="1"/>
      <c r="P61" s="1"/>
      <c r="S61" s="1"/>
    </row>
    <row r="62" spans="1:26" x14ac:dyDescent="0.25">
      <c r="A62" s="150"/>
      <c r="B62" s="150"/>
      <c r="C62" s="150"/>
      <c r="D62" s="150" t="s">
        <v>72</v>
      </c>
      <c r="E62" s="150"/>
      <c r="F62" s="168"/>
      <c r="G62" s="151"/>
      <c r="H62" s="151"/>
      <c r="I62" s="151"/>
      <c r="J62" s="150"/>
      <c r="K62" s="150"/>
      <c r="L62" s="150"/>
      <c r="M62" s="150"/>
      <c r="N62" s="150"/>
      <c r="O62" s="150"/>
      <c r="P62" s="150"/>
      <c r="Q62" s="147"/>
      <c r="R62" s="147"/>
      <c r="S62" s="150"/>
      <c r="T62" s="147"/>
      <c r="U62" s="147"/>
      <c r="V62" s="147"/>
      <c r="W62" s="147"/>
      <c r="X62" s="147"/>
      <c r="Y62" s="147"/>
      <c r="Z62" s="147"/>
    </row>
    <row r="63" spans="1:26" ht="24.95" customHeight="1" x14ac:dyDescent="0.25">
      <c r="A63" s="172"/>
      <c r="B63" s="169" t="s">
        <v>154</v>
      </c>
      <c r="C63" s="173" t="s">
        <v>248</v>
      </c>
      <c r="D63" s="169" t="s">
        <v>249</v>
      </c>
      <c r="E63" s="169" t="s">
        <v>110</v>
      </c>
      <c r="F63" s="170">
        <v>11</v>
      </c>
      <c r="G63" s="171"/>
      <c r="H63" s="171"/>
      <c r="I63" s="171">
        <f>ROUND(F63*(G63+H63),2)</f>
        <v>0</v>
      </c>
      <c r="J63" s="169">
        <f>ROUND(F63*(N63),2)</f>
        <v>78.87</v>
      </c>
      <c r="K63" s="1">
        <f>ROUND(F63*(O63),2)</f>
        <v>0</v>
      </c>
      <c r="L63" s="1">
        <f>ROUND(F63*(G63),2)</f>
        <v>0</v>
      </c>
      <c r="M63" s="1"/>
      <c r="N63" s="1">
        <v>7.17</v>
      </c>
      <c r="O63" s="1"/>
      <c r="P63" s="168">
        <v>0.15211</v>
      </c>
      <c r="Q63" s="174"/>
      <c r="R63" s="174">
        <v>0.15211</v>
      </c>
      <c r="S63" s="150">
        <f>ROUND(F63*(R63),3)</f>
        <v>1.673</v>
      </c>
      <c r="V63" s="175"/>
      <c r="Z63">
        <v>0</v>
      </c>
    </row>
    <row r="64" spans="1:26" ht="24.95" customHeight="1" x14ac:dyDescent="0.25">
      <c r="A64" s="172"/>
      <c r="B64" s="169" t="s">
        <v>164</v>
      </c>
      <c r="C64" s="173" t="s">
        <v>250</v>
      </c>
      <c r="D64" s="169" t="s">
        <v>251</v>
      </c>
      <c r="E64" s="169" t="s">
        <v>110</v>
      </c>
      <c r="F64" s="170">
        <v>11.22</v>
      </c>
      <c r="G64" s="171"/>
      <c r="H64" s="171"/>
      <c r="I64" s="171">
        <f>ROUND(F64*(G64+H64),2)</f>
        <v>0</v>
      </c>
      <c r="J64" s="169">
        <f>ROUND(F64*(N64),2)</f>
        <v>140.03</v>
      </c>
      <c r="K64" s="1">
        <f>ROUND(F64*(O64),2)</f>
        <v>0</v>
      </c>
      <c r="L64" s="1"/>
      <c r="M64" s="1">
        <f>ROUND(F64*(G64),2)</f>
        <v>0</v>
      </c>
      <c r="N64" s="1">
        <v>12.48</v>
      </c>
      <c r="O64" s="1"/>
      <c r="P64" s="168">
        <v>0.14699999999999999</v>
      </c>
      <c r="Q64" s="174"/>
      <c r="R64" s="174">
        <v>0.14699999999999999</v>
      </c>
      <c r="S64" s="150">
        <f>ROUND(F64*(R64),3)</f>
        <v>1.649</v>
      </c>
      <c r="V64" s="175"/>
      <c r="Z64">
        <v>0</v>
      </c>
    </row>
    <row r="65" spans="1:26" x14ac:dyDescent="0.25">
      <c r="A65" s="150"/>
      <c r="B65" s="150"/>
      <c r="C65" s="150"/>
      <c r="D65" s="150" t="s">
        <v>72</v>
      </c>
      <c r="E65" s="150"/>
      <c r="F65" s="168"/>
      <c r="G65" s="153"/>
      <c r="H65" s="153">
        <f>ROUND((SUM(M62:M64))/1,2)</f>
        <v>0</v>
      </c>
      <c r="I65" s="153">
        <f>ROUND((SUM(I62:I64))/1,2)</f>
        <v>0</v>
      </c>
      <c r="J65" s="150"/>
      <c r="K65" s="150"/>
      <c r="L65" s="150">
        <f>ROUND((SUM(L62:L64))/1,2)</f>
        <v>0</v>
      </c>
      <c r="M65" s="150">
        <f>ROUND((SUM(M62:M64))/1,2)</f>
        <v>0</v>
      </c>
      <c r="N65" s="150"/>
      <c r="O65" s="150"/>
      <c r="P65" s="176">
        <f>ROUND((SUM(P62:P64))/1,2)</f>
        <v>0.3</v>
      </c>
      <c r="Q65" s="147"/>
      <c r="R65" s="147"/>
      <c r="S65" s="176">
        <f>ROUND((SUM(S62:S64))/1,2)</f>
        <v>3.32</v>
      </c>
      <c r="T65" s="147"/>
      <c r="U65" s="147"/>
      <c r="V65" s="147"/>
      <c r="W65" s="147"/>
      <c r="X65" s="147"/>
      <c r="Y65" s="147"/>
      <c r="Z65" s="147"/>
    </row>
    <row r="66" spans="1:26" x14ac:dyDescent="0.25">
      <c r="A66" s="1"/>
      <c r="B66" s="1"/>
      <c r="C66" s="1"/>
      <c r="D66" s="1"/>
      <c r="E66" s="1"/>
      <c r="F66" s="161"/>
      <c r="G66" s="143"/>
      <c r="H66" s="143"/>
      <c r="I66" s="143"/>
      <c r="J66" s="1"/>
      <c r="K66" s="1"/>
      <c r="L66" s="1"/>
      <c r="M66" s="1"/>
      <c r="N66" s="1"/>
      <c r="O66" s="1"/>
      <c r="P66" s="1"/>
      <c r="S66" s="1"/>
    </row>
    <row r="67" spans="1:26" x14ac:dyDescent="0.25">
      <c r="A67" s="150"/>
      <c r="B67" s="150"/>
      <c r="C67" s="150"/>
      <c r="D67" s="150" t="s">
        <v>185</v>
      </c>
      <c r="E67" s="150"/>
      <c r="F67" s="168"/>
      <c r="G67" s="151"/>
      <c r="H67" s="151"/>
      <c r="I67" s="151"/>
      <c r="J67" s="150"/>
      <c r="K67" s="150"/>
      <c r="L67" s="150"/>
      <c r="M67" s="150"/>
      <c r="N67" s="150"/>
      <c r="O67" s="150"/>
      <c r="P67" s="150"/>
      <c r="Q67" s="147"/>
      <c r="R67" s="147"/>
      <c r="S67" s="150"/>
      <c r="T67" s="147"/>
      <c r="U67" s="147"/>
      <c r="V67" s="147"/>
      <c r="W67" s="147"/>
      <c r="X67" s="147"/>
      <c r="Y67" s="147"/>
      <c r="Z67" s="147"/>
    </row>
    <row r="68" spans="1:26" ht="24.95" customHeight="1" x14ac:dyDescent="0.25">
      <c r="A68" s="172"/>
      <c r="B68" s="169" t="s">
        <v>118</v>
      </c>
      <c r="C68" s="173" t="s">
        <v>252</v>
      </c>
      <c r="D68" s="169" t="s">
        <v>253</v>
      </c>
      <c r="E68" s="169" t="s">
        <v>110</v>
      </c>
      <c r="F68" s="170">
        <v>124.735</v>
      </c>
      <c r="G68" s="171"/>
      <c r="H68" s="171"/>
      <c r="I68" s="171">
        <f t="shared" ref="I68:I87" si="17">ROUND(F68*(G68+H68),2)</f>
        <v>0</v>
      </c>
      <c r="J68" s="169">
        <f t="shared" ref="J68:J87" si="18">ROUND(F68*(N68),2)</f>
        <v>926.78</v>
      </c>
      <c r="K68" s="1">
        <f t="shared" ref="K68:K87" si="19">ROUND(F68*(O68),2)</f>
        <v>0</v>
      </c>
      <c r="L68" s="1">
        <f t="shared" ref="L68:L85" si="20">ROUND(F68*(G68),2)</f>
        <v>0</v>
      </c>
      <c r="M68" s="1"/>
      <c r="N68" s="1">
        <v>7.43</v>
      </c>
      <c r="O68" s="1"/>
      <c r="P68" s="168">
        <v>4.0300000000000002E-2</v>
      </c>
      <c r="Q68" s="174"/>
      <c r="R68" s="174">
        <v>4.0300000000000002E-2</v>
      </c>
      <c r="S68" s="150">
        <f t="shared" ref="S68:S75" si="21">ROUND(F68*(R68),3)</f>
        <v>5.0270000000000001</v>
      </c>
      <c r="V68" s="175"/>
      <c r="Z68">
        <v>0</v>
      </c>
    </row>
    <row r="69" spans="1:26" ht="23.25" x14ac:dyDescent="0.25">
      <c r="A69" s="172"/>
      <c r="B69" s="169" t="s">
        <v>118</v>
      </c>
      <c r="C69" s="173" t="s">
        <v>254</v>
      </c>
      <c r="D69" s="169" t="s">
        <v>255</v>
      </c>
      <c r="E69" s="169" t="s">
        <v>110</v>
      </c>
      <c r="F69" s="170">
        <v>279.565</v>
      </c>
      <c r="G69" s="171"/>
      <c r="H69" s="171"/>
      <c r="I69" s="171">
        <f t="shared" si="17"/>
        <v>0</v>
      </c>
      <c r="J69" s="169">
        <f t="shared" si="18"/>
        <v>1143.42</v>
      </c>
      <c r="K69" s="1">
        <f t="shared" si="19"/>
        <v>0</v>
      </c>
      <c r="L69" s="1">
        <f t="shared" si="20"/>
        <v>0</v>
      </c>
      <c r="M69" s="1"/>
      <c r="N69" s="1">
        <v>4.09</v>
      </c>
      <c r="O69" s="1"/>
      <c r="P69" s="168">
        <v>2.8800000000000002E-3</v>
      </c>
      <c r="Q69" s="174"/>
      <c r="R69" s="174">
        <v>2.8800000000000002E-3</v>
      </c>
      <c r="S69" s="150">
        <f t="shared" si="21"/>
        <v>0.80500000000000005</v>
      </c>
      <c r="V69" s="175"/>
      <c r="Z69">
        <v>0</v>
      </c>
    </row>
    <row r="70" spans="1:26" ht="24.95" customHeight="1" x14ac:dyDescent="0.25">
      <c r="A70" s="172"/>
      <c r="B70" s="169" t="s">
        <v>118</v>
      </c>
      <c r="C70" s="173" t="s">
        <v>256</v>
      </c>
      <c r="D70" s="169" t="s">
        <v>257</v>
      </c>
      <c r="E70" s="169" t="s">
        <v>110</v>
      </c>
      <c r="F70" s="170">
        <v>12.465</v>
      </c>
      <c r="G70" s="171"/>
      <c r="H70" s="171"/>
      <c r="I70" s="171">
        <f t="shared" si="17"/>
        <v>0</v>
      </c>
      <c r="J70" s="169">
        <f t="shared" si="18"/>
        <v>143.1</v>
      </c>
      <c r="K70" s="1">
        <f t="shared" si="19"/>
        <v>0</v>
      </c>
      <c r="L70" s="1">
        <f t="shared" si="20"/>
        <v>0</v>
      </c>
      <c r="M70" s="1"/>
      <c r="N70" s="1">
        <v>11.48</v>
      </c>
      <c r="O70" s="1"/>
      <c r="P70" s="168">
        <v>8.43E-3</v>
      </c>
      <c r="Q70" s="174"/>
      <c r="R70" s="174">
        <v>8.43E-3</v>
      </c>
      <c r="S70" s="150">
        <f t="shared" si="21"/>
        <v>0.105</v>
      </c>
      <c r="V70" s="175"/>
      <c r="Z70">
        <v>0</v>
      </c>
    </row>
    <row r="71" spans="1:26" ht="24.95" customHeight="1" x14ac:dyDescent="0.25">
      <c r="A71" s="172"/>
      <c r="B71" s="169" t="s">
        <v>118</v>
      </c>
      <c r="C71" s="173" t="s">
        <v>258</v>
      </c>
      <c r="D71" s="169" t="s">
        <v>259</v>
      </c>
      <c r="E71" s="169" t="s">
        <v>110</v>
      </c>
      <c r="F71" s="170">
        <v>11.48</v>
      </c>
      <c r="G71" s="171"/>
      <c r="H71" s="171"/>
      <c r="I71" s="171">
        <f t="shared" si="17"/>
        <v>0</v>
      </c>
      <c r="J71" s="169">
        <f t="shared" si="18"/>
        <v>13.78</v>
      </c>
      <c r="K71" s="1">
        <f t="shared" si="19"/>
        <v>0</v>
      </c>
      <c r="L71" s="1">
        <f t="shared" si="20"/>
        <v>0</v>
      </c>
      <c r="M71" s="1"/>
      <c r="N71" s="1">
        <v>1.2</v>
      </c>
      <c r="O71" s="1"/>
      <c r="P71" s="168">
        <v>1E-4</v>
      </c>
      <c r="Q71" s="174"/>
      <c r="R71" s="174">
        <v>1E-4</v>
      </c>
      <c r="S71" s="150">
        <f t="shared" si="21"/>
        <v>1E-3</v>
      </c>
      <c r="V71" s="175"/>
      <c r="Z71">
        <v>0</v>
      </c>
    </row>
    <row r="72" spans="1:26" ht="35.1" customHeight="1" x14ac:dyDescent="0.25">
      <c r="A72" s="172"/>
      <c r="B72" s="169" t="s">
        <v>118</v>
      </c>
      <c r="C72" s="173" t="s">
        <v>260</v>
      </c>
      <c r="D72" s="169" t="s">
        <v>261</v>
      </c>
      <c r="E72" s="169" t="s">
        <v>110</v>
      </c>
      <c r="F72" s="170">
        <v>38.5</v>
      </c>
      <c r="G72" s="171"/>
      <c r="H72" s="171"/>
      <c r="I72" s="171">
        <f t="shared" si="17"/>
        <v>0</v>
      </c>
      <c r="J72" s="169">
        <f t="shared" si="18"/>
        <v>431.2</v>
      </c>
      <c r="K72" s="1">
        <f t="shared" si="19"/>
        <v>0</v>
      </c>
      <c r="L72" s="1">
        <f t="shared" si="20"/>
        <v>0</v>
      </c>
      <c r="M72" s="1"/>
      <c r="N72" s="1">
        <v>11.2</v>
      </c>
      <c r="O72" s="1"/>
      <c r="P72" s="168">
        <v>2.97E-3</v>
      </c>
      <c r="Q72" s="174"/>
      <c r="R72" s="174">
        <v>2.97E-3</v>
      </c>
      <c r="S72" s="150">
        <f t="shared" si="21"/>
        <v>0.114</v>
      </c>
      <c r="V72" s="175"/>
      <c r="Z72">
        <v>0</v>
      </c>
    </row>
    <row r="73" spans="1:26" ht="35.1" customHeight="1" x14ac:dyDescent="0.25">
      <c r="A73" s="172"/>
      <c r="B73" s="169" t="s">
        <v>118</v>
      </c>
      <c r="C73" s="173" t="s">
        <v>262</v>
      </c>
      <c r="D73" s="169" t="s">
        <v>263</v>
      </c>
      <c r="E73" s="169" t="s">
        <v>110</v>
      </c>
      <c r="F73" s="170">
        <v>197.065</v>
      </c>
      <c r="G73" s="171"/>
      <c r="H73" s="171"/>
      <c r="I73" s="171">
        <f t="shared" si="17"/>
        <v>0</v>
      </c>
      <c r="J73" s="169">
        <f t="shared" si="18"/>
        <v>1970.65</v>
      </c>
      <c r="K73" s="1">
        <f t="shared" si="19"/>
        <v>0</v>
      </c>
      <c r="L73" s="1">
        <f t="shared" si="20"/>
        <v>0</v>
      </c>
      <c r="M73" s="1"/>
      <c r="N73" s="1">
        <v>10</v>
      </c>
      <c r="O73" s="1"/>
      <c r="P73" s="168">
        <v>3.7799999999999999E-3</v>
      </c>
      <c r="Q73" s="174"/>
      <c r="R73" s="174">
        <v>3.7799999999999999E-3</v>
      </c>
      <c r="S73" s="150">
        <f t="shared" si="21"/>
        <v>0.745</v>
      </c>
      <c r="V73" s="175"/>
      <c r="Z73">
        <v>0</v>
      </c>
    </row>
    <row r="74" spans="1:26" ht="24.95" customHeight="1" x14ac:dyDescent="0.25">
      <c r="A74" s="172"/>
      <c r="B74" s="169" t="s">
        <v>118</v>
      </c>
      <c r="C74" s="173" t="s">
        <v>264</v>
      </c>
      <c r="D74" s="169" t="s">
        <v>265</v>
      </c>
      <c r="E74" s="169" t="s">
        <v>110</v>
      </c>
      <c r="F74" s="170">
        <v>38.5</v>
      </c>
      <c r="G74" s="171"/>
      <c r="H74" s="171"/>
      <c r="I74" s="171">
        <f t="shared" si="17"/>
        <v>0</v>
      </c>
      <c r="J74" s="169">
        <f t="shared" si="18"/>
        <v>908.6</v>
      </c>
      <c r="K74" s="1">
        <f t="shared" si="19"/>
        <v>0</v>
      </c>
      <c r="L74" s="1">
        <f t="shared" si="20"/>
        <v>0</v>
      </c>
      <c r="M74" s="1"/>
      <c r="N74" s="1">
        <v>23.6</v>
      </c>
      <c r="O74" s="1"/>
      <c r="P74" s="168">
        <v>2.1649999999999999E-2</v>
      </c>
      <c r="Q74" s="174"/>
      <c r="R74" s="174">
        <v>2.1649999999999999E-2</v>
      </c>
      <c r="S74" s="150">
        <f t="shared" si="21"/>
        <v>0.83399999999999996</v>
      </c>
      <c r="V74" s="175"/>
      <c r="Z74">
        <v>0</v>
      </c>
    </row>
    <row r="75" spans="1:26" ht="24.95" customHeight="1" x14ac:dyDescent="0.25">
      <c r="A75" s="172"/>
      <c r="B75" s="169" t="s">
        <v>118</v>
      </c>
      <c r="C75" s="173" t="s">
        <v>266</v>
      </c>
      <c r="D75" s="169" t="s">
        <v>267</v>
      </c>
      <c r="E75" s="169" t="s">
        <v>95</v>
      </c>
      <c r="F75" s="170">
        <v>14.125</v>
      </c>
      <c r="G75" s="171"/>
      <c r="H75" s="171"/>
      <c r="I75" s="171">
        <f t="shared" si="17"/>
        <v>0</v>
      </c>
      <c r="J75" s="169">
        <f t="shared" si="18"/>
        <v>1252.8900000000001</v>
      </c>
      <c r="K75" s="1">
        <f t="shared" si="19"/>
        <v>0</v>
      </c>
      <c r="L75" s="1">
        <f t="shared" si="20"/>
        <v>0</v>
      </c>
      <c r="M75" s="1"/>
      <c r="N75" s="1">
        <v>88.7</v>
      </c>
      <c r="O75" s="1"/>
      <c r="P75" s="168">
        <v>2.23543</v>
      </c>
      <c r="Q75" s="174"/>
      <c r="R75" s="174">
        <v>2.23543</v>
      </c>
      <c r="S75" s="150">
        <f t="shared" si="21"/>
        <v>31.574999999999999</v>
      </c>
      <c r="V75" s="175"/>
      <c r="Z75">
        <v>0</v>
      </c>
    </row>
    <row r="76" spans="1:26" ht="24.95" customHeight="1" x14ac:dyDescent="0.25">
      <c r="A76" s="172"/>
      <c r="B76" s="169" t="s">
        <v>118</v>
      </c>
      <c r="C76" s="173" t="s">
        <v>268</v>
      </c>
      <c r="D76" s="169" t="s">
        <v>269</v>
      </c>
      <c r="E76" s="169" t="s">
        <v>95</v>
      </c>
      <c r="F76" s="170">
        <v>14.125</v>
      </c>
      <c r="G76" s="171"/>
      <c r="H76" s="171"/>
      <c r="I76" s="171">
        <f t="shared" si="17"/>
        <v>0</v>
      </c>
      <c r="J76" s="169">
        <f t="shared" si="18"/>
        <v>219.36</v>
      </c>
      <c r="K76" s="1">
        <f t="shared" si="19"/>
        <v>0</v>
      </c>
      <c r="L76" s="1">
        <f t="shared" si="20"/>
        <v>0</v>
      </c>
      <c r="M76" s="1"/>
      <c r="N76" s="1">
        <v>15.53</v>
      </c>
      <c r="O76" s="1"/>
      <c r="P76" s="161"/>
      <c r="Q76" s="174"/>
      <c r="R76" s="174"/>
      <c r="S76" s="150"/>
      <c r="V76" s="175"/>
      <c r="Z76">
        <v>0</v>
      </c>
    </row>
    <row r="77" spans="1:26" ht="24.95" customHeight="1" x14ac:dyDescent="0.25">
      <c r="A77" s="172"/>
      <c r="B77" s="169" t="s">
        <v>118</v>
      </c>
      <c r="C77" s="173" t="s">
        <v>270</v>
      </c>
      <c r="D77" s="169" t="s">
        <v>271</v>
      </c>
      <c r="E77" s="169" t="s">
        <v>95</v>
      </c>
      <c r="F77" s="170">
        <v>14.125</v>
      </c>
      <c r="G77" s="171"/>
      <c r="H77" s="171"/>
      <c r="I77" s="171">
        <f t="shared" si="17"/>
        <v>0</v>
      </c>
      <c r="J77" s="169">
        <f t="shared" si="18"/>
        <v>66.53</v>
      </c>
      <c r="K77" s="1">
        <f t="shared" si="19"/>
        <v>0</v>
      </c>
      <c r="L77" s="1">
        <f t="shared" si="20"/>
        <v>0</v>
      </c>
      <c r="M77" s="1"/>
      <c r="N77" s="1">
        <v>4.71</v>
      </c>
      <c r="O77" s="1"/>
      <c r="P77" s="161"/>
      <c r="Q77" s="174"/>
      <c r="R77" s="174"/>
      <c r="S77" s="150"/>
      <c r="V77" s="175"/>
      <c r="Z77">
        <v>0</v>
      </c>
    </row>
    <row r="78" spans="1:26" ht="24.95" customHeight="1" x14ac:dyDescent="0.25">
      <c r="A78" s="172"/>
      <c r="B78" s="169" t="s">
        <v>118</v>
      </c>
      <c r="C78" s="173" t="s">
        <v>272</v>
      </c>
      <c r="D78" s="169" t="s">
        <v>273</v>
      </c>
      <c r="E78" s="169" t="s">
        <v>110</v>
      </c>
      <c r="F78" s="170">
        <v>3.1</v>
      </c>
      <c r="G78" s="171"/>
      <c r="H78" s="171"/>
      <c r="I78" s="171">
        <f t="shared" si="17"/>
        <v>0</v>
      </c>
      <c r="J78" s="169">
        <f t="shared" si="18"/>
        <v>23.1</v>
      </c>
      <c r="K78" s="1">
        <f t="shared" si="19"/>
        <v>0</v>
      </c>
      <c r="L78" s="1">
        <f t="shared" si="20"/>
        <v>0</v>
      </c>
      <c r="M78" s="1"/>
      <c r="N78" s="1">
        <v>7.45</v>
      </c>
      <c r="O78" s="1"/>
      <c r="P78" s="168">
        <v>8.6099999999999996E-3</v>
      </c>
      <c r="Q78" s="174"/>
      <c r="R78" s="174">
        <v>8.6099999999999996E-3</v>
      </c>
      <c r="S78" s="150">
        <f>ROUND(F78*(R78),3)</f>
        <v>2.7E-2</v>
      </c>
      <c r="V78" s="175"/>
      <c r="Z78">
        <v>0</v>
      </c>
    </row>
    <row r="79" spans="1:26" ht="24.95" customHeight="1" x14ac:dyDescent="0.25">
      <c r="A79" s="172"/>
      <c r="B79" s="169" t="s">
        <v>118</v>
      </c>
      <c r="C79" s="173" t="s">
        <v>274</v>
      </c>
      <c r="D79" s="169" t="s">
        <v>275</v>
      </c>
      <c r="E79" s="169" t="s">
        <v>110</v>
      </c>
      <c r="F79" s="170">
        <v>3.1</v>
      </c>
      <c r="G79" s="171"/>
      <c r="H79" s="171"/>
      <c r="I79" s="171">
        <f t="shared" si="17"/>
        <v>0</v>
      </c>
      <c r="J79" s="169">
        <f t="shared" si="18"/>
        <v>8.59</v>
      </c>
      <c r="K79" s="1">
        <f t="shared" si="19"/>
        <v>0</v>
      </c>
      <c r="L79" s="1">
        <f t="shared" si="20"/>
        <v>0</v>
      </c>
      <c r="M79" s="1"/>
      <c r="N79" s="1">
        <v>2.77</v>
      </c>
      <c r="O79" s="1"/>
      <c r="P79" s="161"/>
      <c r="Q79" s="174"/>
      <c r="R79" s="174"/>
      <c r="S79" s="150"/>
      <c r="V79" s="175"/>
      <c r="Z79">
        <v>0</v>
      </c>
    </row>
    <row r="80" spans="1:26" ht="35.1" customHeight="1" x14ac:dyDescent="0.25">
      <c r="A80" s="172"/>
      <c r="B80" s="169" t="s">
        <v>118</v>
      </c>
      <c r="C80" s="173" t="s">
        <v>276</v>
      </c>
      <c r="D80" s="169" t="s">
        <v>277</v>
      </c>
      <c r="E80" s="169" t="s">
        <v>110</v>
      </c>
      <c r="F80" s="170">
        <v>141.25</v>
      </c>
      <c r="G80" s="171"/>
      <c r="H80" s="171"/>
      <c r="I80" s="171">
        <f t="shared" si="17"/>
        <v>0</v>
      </c>
      <c r="J80" s="169">
        <f t="shared" si="18"/>
        <v>735.91</v>
      </c>
      <c r="K80" s="1">
        <f t="shared" si="19"/>
        <v>0</v>
      </c>
      <c r="L80" s="1">
        <f t="shared" si="20"/>
        <v>0</v>
      </c>
      <c r="M80" s="1"/>
      <c r="N80" s="1">
        <v>5.21</v>
      </c>
      <c r="O80" s="1"/>
      <c r="P80" s="168">
        <v>6.2700000000000004E-3</v>
      </c>
      <c r="Q80" s="174"/>
      <c r="R80" s="174">
        <v>6.2700000000000004E-3</v>
      </c>
      <c r="S80" s="150">
        <f t="shared" ref="S80:S85" si="22">ROUND(F80*(R80),3)</f>
        <v>0.88600000000000001</v>
      </c>
      <c r="V80" s="175"/>
      <c r="Z80">
        <v>0</v>
      </c>
    </row>
    <row r="81" spans="1:26" ht="24.95" customHeight="1" x14ac:dyDescent="0.25">
      <c r="A81" s="172"/>
      <c r="B81" s="169" t="s">
        <v>118</v>
      </c>
      <c r="C81" s="173" t="s">
        <v>278</v>
      </c>
      <c r="D81" s="169" t="s">
        <v>279</v>
      </c>
      <c r="E81" s="169" t="s">
        <v>95</v>
      </c>
      <c r="F81" s="170">
        <v>12.802</v>
      </c>
      <c r="G81" s="171"/>
      <c r="H81" s="171"/>
      <c r="I81" s="171">
        <f t="shared" si="17"/>
        <v>0</v>
      </c>
      <c r="J81" s="169">
        <f t="shared" si="18"/>
        <v>425.67</v>
      </c>
      <c r="K81" s="1">
        <f t="shared" si="19"/>
        <v>0</v>
      </c>
      <c r="L81" s="1">
        <f t="shared" si="20"/>
        <v>0</v>
      </c>
      <c r="M81" s="1"/>
      <c r="N81" s="1">
        <v>33.25</v>
      </c>
      <c r="O81" s="1"/>
      <c r="P81" s="168">
        <v>1.837</v>
      </c>
      <c r="Q81" s="174"/>
      <c r="R81" s="174">
        <v>1.837</v>
      </c>
      <c r="S81" s="150">
        <f t="shared" si="22"/>
        <v>23.516999999999999</v>
      </c>
      <c r="V81" s="175"/>
      <c r="Z81">
        <v>0</v>
      </c>
    </row>
    <row r="82" spans="1:26" ht="24.95" customHeight="1" x14ac:dyDescent="0.25">
      <c r="A82" s="172"/>
      <c r="B82" s="169" t="s">
        <v>118</v>
      </c>
      <c r="C82" s="173" t="s">
        <v>280</v>
      </c>
      <c r="D82" s="169" t="s">
        <v>281</v>
      </c>
      <c r="E82" s="169" t="s">
        <v>110</v>
      </c>
      <c r="F82" s="170">
        <v>2.72</v>
      </c>
      <c r="G82" s="171"/>
      <c r="H82" s="171"/>
      <c r="I82" s="171">
        <f t="shared" si="17"/>
        <v>0</v>
      </c>
      <c r="J82" s="169">
        <f t="shared" si="18"/>
        <v>14.91</v>
      </c>
      <c r="K82" s="1">
        <f t="shared" si="19"/>
        <v>0</v>
      </c>
      <c r="L82" s="1">
        <f t="shared" si="20"/>
        <v>0</v>
      </c>
      <c r="M82" s="1"/>
      <c r="N82" s="1">
        <v>5.48</v>
      </c>
      <c r="O82" s="1"/>
      <c r="P82" s="168">
        <v>4.4019999999999997E-2</v>
      </c>
      <c r="Q82" s="174"/>
      <c r="R82" s="174">
        <v>4.4019999999999997E-2</v>
      </c>
      <c r="S82" s="150">
        <f t="shared" si="22"/>
        <v>0.12</v>
      </c>
      <c r="V82" s="175"/>
      <c r="Z82">
        <v>0</v>
      </c>
    </row>
    <row r="83" spans="1:26" ht="24.95" customHeight="1" x14ac:dyDescent="0.25">
      <c r="A83" s="172"/>
      <c r="B83" s="169" t="s">
        <v>118</v>
      </c>
      <c r="C83" s="173" t="s">
        <v>282</v>
      </c>
      <c r="D83" s="169" t="s">
        <v>283</v>
      </c>
      <c r="E83" s="169" t="s">
        <v>110</v>
      </c>
      <c r="F83" s="170">
        <v>2.6880000000000002</v>
      </c>
      <c r="G83" s="171"/>
      <c r="H83" s="171"/>
      <c r="I83" s="171">
        <f t="shared" si="17"/>
        <v>0</v>
      </c>
      <c r="J83" s="169">
        <f t="shared" si="18"/>
        <v>34.94</v>
      </c>
      <c r="K83" s="1">
        <f t="shared" si="19"/>
        <v>0</v>
      </c>
      <c r="L83" s="1">
        <f t="shared" si="20"/>
        <v>0</v>
      </c>
      <c r="M83" s="1"/>
      <c r="N83" s="1">
        <v>13</v>
      </c>
      <c r="O83" s="1"/>
      <c r="P83" s="168">
        <v>4.9630000000000001E-2</v>
      </c>
      <c r="Q83" s="174"/>
      <c r="R83" s="174">
        <v>4.9630000000000001E-2</v>
      </c>
      <c r="S83" s="150">
        <f t="shared" si="22"/>
        <v>0.13300000000000001</v>
      </c>
      <c r="V83" s="175"/>
      <c r="Z83">
        <v>0</v>
      </c>
    </row>
    <row r="84" spans="1:26" ht="24.95" customHeight="1" x14ac:dyDescent="0.25">
      <c r="A84" s="172"/>
      <c r="B84" s="169" t="s">
        <v>118</v>
      </c>
      <c r="C84" s="173" t="s">
        <v>284</v>
      </c>
      <c r="D84" s="169" t="s">
        <v>285</v>
      </c>
      <c r="E84" s="169" t="s">
        <v>131</v>
      </c>
      <c r="F84" s="170">
        <v>6.8</v>
      </c>
      <c r="G84" s="171"/>
      <c r="H84" s="171"/>
      <c r="I84" s="171">
        <f t="shared" si="17"/>
        <v>0</v>
      </c>
      <c r="J84" s="169">
        <f t="shared" si="18"/>
        <v>30.26</v>
      </c>
      <c r="K84" s="1">
        <f t="shared" si="19"/>
        <v>0</v>
      </c>
      <c r="L84" s="1">
        <f t="shared" si="20"/>
        <v>0</v>
      </c>
      <c r="M84" s="1"/>
      <c r="N84" s="1">
        <v>4.45</v>
      </c>
      <c r="O84" s="1"/>
      <c r="P84" s="168">
        <v>7.9900000000000006E-3</v>
      </c>
      <c r="Q84" s="174"/>
      <c r="R84" s="174">
        <v>7.9900000000000006E-3</v>
      </c>
      <c r="S84" s="150">
        <f t="shared" si="22"/>
        <v>5.3999999999999999E-2</v>
      </c>
      <c r="V84" s="175"/>
      <c r="Z84">
        <v>0</v>
      </c>
    </row>
    <row r="85" spans="1:26" ht="24.95" customHeight="1" x14ac:dyDescent="0.25">
      <c r="A85" s="172"/>
      <c r="B85" s="169" t="s">
        <v>286</v>
      </c>
      <c r="C85" s="173" t="s">
        <v>287</v>
      </c>
      <c r="D85" s="169" t="s">
        <v>288</v>
      </c>
      <c r="E85" s="169" t="s">
        <v>167</v>
      </c>
      <c r="F85" s="170">
        <v>2</v>
      </c>
      <c r="G85" s="171"/>
      <c r="H85" s="171"/>
      <c r="I85" s="171">
        <f t="shared" si="17"/>
        <v>0</v>
      </c>
      <c r="J85" s="169">
        <f t="shared" si="18"/>
        <v>32.6</v>
      </c>
      <c r="K85" s="1">
        <f t="shared" si="19"/>
        <v>0</v>
      </c>
      <c r="L85" s="1">
        <f t="shared" si="20"/>
        <v>0</v>
      </c>
      <c r="M85" s="1"/>
      <c r="N85" s="1">
        <v>16.3</v>
      </c>
      <c r="O85" s="1"/>
      <c r="P85" s="168">
        <v>4.4159999999999998E-2</v>
      </c>
      <c r="Q85" s="174"/>
      <c r="R85" s="174">
        <v>4.4159999999999998E-2</v>
      </c>
      <c r="S85" s="150">
        <f t="shared" si="22"/>
        <v>8.7999999999999995E-2</v>
      </c>
      <c r="V85" s="175"/>
      <c r="Z85">
        <v>0</v>
      </c>
    </row>
    <row r="86" spans="1:26" ht="24.95" customHeight="1" x14ac:dyDescent="0.25">
      <c r="A86" s="172"/>
      <c r="B86" s="169" t="s">
        <v>181</v>
      </c>
      <c r="C86" s="173" t="s">
        <v>289</v>
      </c>
      <c r="D86" s="169" t="s">
        <v>290</v>
      </c>
      <c r="E86" s="169" t="s">
        <v>131</v>
      </c>
      <c r="F86" s="170">
        <v>6.8</v>
      </c>
      <c r="G86" s="171"/>
      <c r="H86" s="171"/>
      <c r="I86" s="171">
        <f t="shared" si="17"/>
        <v>0</v>
      </c>
      <c r="J86" s="169">
        <f t="shared" si="18"/>
        <v>55.76</v>
      </c>
      <c r="K86" s="1">
        <f t="shared" si="19"/>
        <v>0</v>
      </c>
      <c r="L86" s="1"/>
      <c r="M86" s="1">
        <f>ROUND(F86*(G86),2)</f>
        <v>0</v>
      </c>
      <c r="N86" s="1">
        <v>8.1999999999999993</v>
      </c>
      <c r="O86" s="1"/>
      <c r="P86" s="161"/>
      <c r="Q86" s="174"/>
      <c r="R86" s="174"/>
      <c r="S86" s="150"/>
      <c r="V86" s="175"/>
      <c r="Z86">
        <v>0</v>
      </c>
    </row>
    <row r="87" spans="1:26" ht="24.95" customHeight="1" x14ac:dyDescent="0.25">
      <c r="A87" s="172"/>
      <c r="B87" s="169" t="s">
        <v>291</v>
      </c>
      <c r="C87" s="173" t="s">
        <v>292</v>
      </c>
      <c r="D87" s="169" t="s">
        <v>293</v>
      </c>
      <c r="E87" s="169" t="s">
        <v>167</v>
      </c>
      <c r="F87" s="170">
        <v>2</v>
      </c>
      <c r="G87" s="171"/>
      <c r="H87" s="171"/>
      <c r="I87" s="171">
        <f t="shared" si="17"/>
        <v>0</v>
      </c>
      <c r="J87" s="169">
        <f t="shared" si="18"/>
        <v>45.6</v>
      </c>
      <c r="K87" s="1">
        <f t="shared" si="19"/>
        <v>0</v>
      </c>
      <c r="L87" s="1"/>
      <c r="M87" s="1">
        <f>ROUND(F87*(G87),2)</f>
        <v>0</v>
      </c>
      <c r="N87" s="1">
        <v>22.8</v>
      </c>
      <c r="O87" s="1"/>
      <c r="P87" s="168">
        <v>1.43E-2</v>
      </c>
      <c r="Q87" s="174"/>
      <c r="R87" s="174">
        <v>1.43E-2</v>
      </c>
      <c r="S87" s="150">
        <f>ROUND(F87*(R87),3)</f>
        <v>2.9000000000000001E-2</v>
      </c>
      <c r="V87" s="175"/>
      <c r="Z87">
        <v>0</v>
      </c>
    </row>
    <row r="88" spans="1:26" x14ac:dyDescent="0.25">
      <c r="A88" s="150"/>
      <c r="B88" s="150"/>
      <c r="C88" s="150"/>
      <c r="D88" s="150" t="s">
        <v>185</v>
      </c>
      <c r="E88" s="150"/>
      <c r="F88" s="168"/>
      <c r="G88" s="153"/>
      <c r="H88" s="153">
        <f>ROUND((SUM(M67:M87))/1,2)</f>
        <v>0</v>
      </c>
      <c r="I88" s="153">
        <f>ROUND((SUM(I67:I87))/1,2)</f>
        <v>0</v>
      </c>
      <c r="J88" s="150"/>
      <c r="K88" s="150"/>
      <c r="L88" s="150">
        <f>ROUND((SUM(L67:L87))/1,2)</f>
        <v>0</v>
      </c>
      <c r="M88" s="150">
        <f>ROUND((SUM(M67:M87))/1,2)</f>
        <v>0</v>
      </c>
      <c r="N88" s="150"/>
      <c r="O88" s="150"/>
      <c r="P88" s="176">
        <f>ROUND((SUM(P67:P87))/1,2)</f>
        <v>4.33</v>
      </c>
      <c r="Q88" s="147"/>
      <c r="R88" s="147"/>
      <c r="S88" s="176">
        <f>ROUND((SUM(S67:S87))/1,2)</f>
        <v>64.06</v>
      </c>
      <c r="T88" s="147"/>
      <c r="U88" s="147"/>
      <c r="V88" s="147"/>
      <c r="W88" s="147"/>
      <c r="X88" s="147"/>
      <c r="Y88" s="147"/>
      <c r="Z88" s="147"/>
    </row>
    <row r="89" spans="1:26" x14ac:dyDescent="0.25">
      <c r="A89" s="1"/>
      <c r="B89" s="1"/>
      <c r="C89" s="1"/>
      <c r="D89" s="1"/>
      <c r="E89" s="1"/>
      <c r="F89" s="161"/>
      <c r="G89" s="143"/>
      <c r="H89" s="143"/>
      <c r="I89" s="143"/>
      <c r="J89" s="1"/>
      <c r="K89" s="1"/>
      <c r="L89" s="1"/>
      <c r="M89" s="1"/>
      <c r="N89" s="1"/>
      <c r="O89" s="1"/>
      <c r="P89" s="1"/>
      <c r="S89" s="1"/>
    </row>
    <row r="90" spans="1:26" x14ac:dyDescent="0.25">
      <c r="A90" s="150"/>
      <c r="B90" s="150"/>
      <c r="C90" s="150"/>
      <c r="D90" s="150" t="s">
        <v>73</v>
      </c>
      <c r="E90" s="150"/>
      <c r="F90" s="168"/>
      <c r="G90" s="151"/>
      <c r="H90" s="151"/>
      <c r="I90" s="151"/>
      <c r="J90" s="150"/>
      <c r="K90" s="150"/>
      <c r="L90" s="150"/>
      <c r="M90" s="150"/>
      <c r="N90" s="150"/>
      <c r="O90" s="150"/>
      <c r="P90" s="150"/>
      <c r="Q90" s="147"/>
      <c r="R90" s="147"/>
      <c r="S90" s="150"/>
      <c r="T90" s="147"/>
      <c r="U90" s="147"/>
      <c r="V90" s="147"/>
      <c r="W90" s="147"/>
      <c r="X90" s="147"/>
      <c r="Y90" s="147"/>
      <c r="Z90" s="147"/>
    </row>
    <row r="91" spans="1:26" ht="24.95" customHeight="1" x14ac:dyDescent="0.25">
      <c r="A91" s="172"/>
      <c r="B91" s="169" t="s">
        <v>294</v>
      </c>
      <c r="C91" s="173" t="s">
        <v>295</v>
      </c>
      <c r="D91" s="169" t="s">
        <v>296</v>
      </c>
      <c r="E91" s="169" t="s">
        <v>110</v>
      </c>
      <c r="F91" s="170">
        <v>32.9</v>
      </c>
      <c r="G91" s="171"/>
      <c r="H91" s="171"/>
      <c r="I91" s="171">
        <f>ROUND(F91*(G91+H91),2)</f>
        <v>0</v>
      </c>
      <c r="J91" s="169">
        <f>ROUND(F91*(N91),2)</f>
        <v>68.430000000000007</v>
      </c>
      <c r="K91" s="1">
        <f>ROUND(F91*(O91),2)</f>
        <v>0</v>
      </c>
      <c r="L91" s="1">
        <f>ROUND(F91*(G91),2)</f>
        <v>0</v>
      </c>
      <c r="M91" s="1"/>
      <c r="N91" s="1">
        <v>2.08</v>
      </c>
      <c r="O91" s="1"/>
      <c r="P91" s="168">
        <v>1.5299999999999999E-3</v>
      </c>
      <c r="Q91" s="174"/>
      <c r="R91" s="174">
        <v>1.5299999999999999E-3</v>
      </c>
      <c r="S91" s="150">
        <f>ROUND(F91*(R91),3)</f>
        <v>0.05</v>
      </c>
      <c r="V91" s="175"/>
      <c r="Z91">
        <v>0</v>
      </c>
    </row>
    <row r="92" spans="1:26" ht="24.95" customHeight="1" x14ac:dyDescent="0.25">
      <c r="A92" s="172"/>
      <c r="B92" s="169" t="s">
        <v>294</v>
      </c>
      <c r="C92" s="173" t="s">
        <v>297</v>
      </c>
      <c r="D92" s="169" t="s">
        <v>298</v>
      </c>
      <c r="E92" s="169" t="s">
        <v>110</v>
      </c>
      <c r="F92" s="170">
        <v>9.1999999999999993</v>
      </c>
      <c r="G92" s="171"/>
      <c r="H92" s="171"/>
      <c r="I92" s="171">
        <f>ROUND(F92*(G92+H92),2)</f>
        <v>0</v>
      </c>
      <c r="J92" s="169">
        <f>ROUND(F92*(N92),2)</f>
        <v>27.23</v>
      </c>
      <c r="K92" s="1">
        <f>ROUND(F92*(O92),2)</f>
        <v>0</v>
      </c>
      <c r="L92" s="1">
        <f>ROUND(F92*(G92),2)</f>
        <v>0</v>
      </c>
      <c r="M92" s="1"/>
      <c r="N92" s="1">
        <v>2.96</v>
      </c>
      <c r="O92" s="1"/>
      <c r="P92" s="168">
        <v>1.92E-3</v>
      </c>
      <c r="Q92" s="174"/>
      <c r="R92" s="174">
        <v>1.92E-3</v>
      </c>
      <c r="S92" s="150">
        <f>ROUND(F92*(R92),3)</f>
        <v>1.7999999999999999E-2</v>
      </c>
      <c r="V92" s="175"/>
      <c r="Z92">
        <v>0</v>
      </c>
    </row>
    <row r="93" spans="1:26" ht="24.95" customHeight="1" x14ac:dyDescent="0.25">
      <c r="A93" s="172"/>
      <c r="B93" s="169" t="s">
        <v>294</v>
      </c>
      <c r="C93" s="173" t="s">
        <v>299</v>
      </c>
      <c r="D93" s="169" t="s">
        <v>300</v>
      </c>
      <c r="E93" s="169" t="s">
        <v>110</v>
      </c>
      <c r="F93" s="170">
        <v>8</v>
      </c>
      <c r="G93" s="171"/>
      <c r="H93" s="171"/>
      <c r="I93" s="171">
        <f>ROUND(F93*(G93+H93),2)</f>
        <v>0</v>
      </c>
      <c r="J93" s="169">
        <f>ROUND(F93*(N93),2)</f>
        <v>39.68</v>
      </c>
      <c r="K93" s="1">
        <f>ROUND(F93*(O93),2)</f>
        <v>0</v>
      </c>
      <c r="L93" s="1">
        <f>ROUND(F93*(G93),2)</f>
        <v>0</v>
      </c>
      <c r="M93" s="1"/>
      <c r="N93" s="1">
        <v>4.96</v>
      </c>
      <c r="O93" s="1"/>
      <c r="P93" s="168">
        <v>6.1799999999999997E-3</v>
      </c>
      <c r="Q93" s="174"/>
      <c r="R93" s="174">
        <v>6.1799999999999997E-3</v>
      </c>
      <c r="S93" s="150">
        <f>ROUND(F93*(R93),3)</f>
        <v>4.9000000000000002E-2</v>
      </c>
      <c r="V93" s="175"/>
      <c r="Z93">
        <v>0</v>
      </c>
    </row>
    <row r="94" spans="1:26" ht="24.95" customHeight="1" x14ac:dyDescent="0.25">
      <c r="A94" s="172"/>
      <c r="B94" s="169" t="s">
        <v>294</v>
      </c>
      <c r="C94" s="173" t="s">
        <v>301</v>
      </c>
      <c r="D94" s="169" t="s">
        <v>302</v>
      </c>
      <c r="E94" s="169" t="s">
        <v>110</v>
      </c>
      <c r="F94" s="170">
        <v>126.8</v>
      </c>
      <c r="G94" s="171"/>
      <c r="H94" s="171"/>
      <c r="I94" s="171">
        <f>ROUND(F94*(G94+H94),2)</f>
        <v>0</v>
      </c>
      <c r="J94" s="169">
        <f>ROUND(F94*(N94),2)</f>
        <v>628.92999999999995</v>
      </c>
      <c r="K94" s="1">
        <f>ROUND(F94*(O94),2)</f>
        <v>0</v>
      </c>
      <c r="L94" s="1">
        <f>ROUND(F94*(G94),2)</f>
        <v>0</v>
      </c>
      <c r="M94" s="1"/>
      <c r="N94" s="1">
        <v>4.96</v>
      </c>
      <c r="O94" s="1"/>
      <c r="P94" s="168">
        <v>6.1799999999999997E-3</v>
      </c>
      <c r="Q94" s="174"/>
      <c r="R94" s="174">
        <v>6.1799999999999997E-3</v>
      </c>
      <c r="S94" s="150">
        <f>ROUND(F94*(R94),3)</f>
        <v>0.78400000000000003</v>
      </c>
      <c r="V94" s="175"/>
      <c r="Z94">
        <v>0</v>
      </c>
    </row>
    <row r="95" spans="1:26" ht="24.95" customHeight="1" x14ac:dyDescent="0.25">
      <c r="A95" s="172"/>
      <c r="B95" s="169" t="s">
        <v>118</v>
      </c>
      <c r="C95" s="173" t="s">
        <v>303</v>
      </c>
      <c r="D95" s="169" t="s">
        <v>304</v>
      </c>
      <c r="E95" s="169" t="s">
        <v>110</v>
      </c>
      <c r="F95" s="170">
        <v>143.19999999999999</v>
      </c>
      <c r="G95" s="171"/>
      <c r="H95" s="171"/>
      <c r="I95" s="171">
        <f>ROUND(F95*(G95+H95),2)</f>
        <v>0</v>
      </c>
      <c r="J95" s="169">
        <f>ROUND(F95*(N95),2)</f>
        <v>452.51</v>
      </c>
      <c r="K95" s="1">
        <f>ROUND(F95*(O95),2)</f>
        <v>0</v>
      </c>
      <c r="L95" s="1">
        <f>ROUND(F95*(G95),2)</f>
        <v>0</v>
      </c>
      <c r="M95" s="1"/>
      <c r="N95" s="1">
        <v>3.16</v>
      </c>
      <c r="O95" s="1"/>
      <c r="P95" s="161"/>
      <c r="Q95" s="174"/>
      <c r="R95" s="174"/>
      <c r="S95" s="150"/>
      <c r="V95" s="175"/>
      <c r="Z95">
        <v>0</v>
      </c>
    </row>
    <row r="96" spans="1:26" x14ac:dyDescent="0.25">
      <c r="A96" s="150"/>
      <c r="B96" s="150"/>
      <c r="C96" s="150"/>
      <c r="D96" s="150" t="s">
        <v>73</v>
      </c>
      <c r="E96" s="150"/>
      <c r="F96" s="168"/>
      <c r="G96" s="153"/>
      <c r="H96" s="153">
        <f>ROUND((SUM(M90:M95))/1,2)</f>
        <v>0</v>
      </c>
      <c r="I96" s="153">
        <f>ROUND((SUM(I90:I95))/1,2)</f>
        <v>0</v>
      </c>
      <c r="J96" s="150"/>
      <c r="K96" s="150"/>
      <c r="L96" s="150">
        <f>ROUND((SUM(L90:L95))/1,2)</f>
        <v>0</v>
      </c>
      <c r="M96" s="150">
        <f>ROUND((SUM(M90:M95))/1,2)</f>
        <v>0</v>
      </c>
      <c r="N96" s="150"/>
      <c r="O96" s="150"/>
      <c r="P96" s="176">
        <f>ROUND((SUM(P90:P95))/1,2)</f>
        <v>0.02</v>
      </c>
      <c r="Q96" s="147"/>
      <c r="R96" s="147"/>
      <c r="S96" s="176">
        <f>ROUND((SUM(S90:S95))/1,2)</f>
        <v>0.9</v>
      </c>
      <c r="T96" s="147"/>
      <c r="U96" s="147"/>
      <c r="V96" s="147"/>
      <c r="W96" s="147"/>
      <c r="X96" s="147"/>
      <c r="Y96" s="147"/>
      <c r="Z96" s="147"/>
    </row>
    <row r="97" spans="1:26" x14ac:dyDescent="0.25">
      <c r="A97" s="1"/>
      <c r="B97" s="1"/>
      <c r="C97" s="1"/>
      <c r="D97" s="1"/>
      <c r="E97" s="1"/>
      <c r="F97" s="161"/>
      <c r="G97" s="143"/>
      <c r="H97" s="143"/>
      <c r="I97" s="143"/>
      <c r="J97" s="1"/>
      <c r="K97" s="1"/>
      <c r="L97" s="1"/>
      <c r="M97" s="1"/>
      <c r="N97" s="1"/>
      <c r="O97" s="1"/>
      <c r="P97" s="1"/>
      <c r="S97" s="1"/>
    </row>
    <row r="98" spans="1:26" x14ac:dyDescent="0.25">
      <c r="A98" s="150"/>
      <c r="B98" s="150"/>
      <c r="C98" s="150"/>
      <c r="D98" s="150" t="s">
        <v>74</v>
      </c>
      <c r="E98" s="150"/>
      <c r="F98" s="168"/>
      <c r="G98" s="151"/>
      <c r="H98" s="151"/>
      <c r="I98" s="151"/>
      <c r="J98" s="150"/>
      <c r="K98" s="150"/>
      <c r="L98" s="150"/>
      <c r="M98" s="150"/>
      <c r="N98" s="150"/>
      <c r="O98" s="150"/>
      <c r="P98" s="150"/>
      <c r="Q98" s="147"/>
      <c r="R98" s="147"/>
      <c r="S98" s="150"/>
      <c r="T98" s="147"/>
      <c r="U98" s="147"/>
      <c r="V98" s="147"/>
      <c r="W98" s="147"/>
      <c r="X98" s="147"/>
      <c r="Y98" s="147"/>
      <c r="Z98" s="147"/>
    </row>
    <row r="99" spans="1:26" ht="24.95" customHeight="1" x14ac:dyDescent="0.25">
      <c r="A99" s="172"/>
      <c r="B99" s="169" t="s">
        <v>118</v>
      </c>
      <c r="C99" s="173" t="s">
        <v>168</v>
      </c>
      <c r="D99" s="169" t="s">
        <v>169</v>
      </c>
      <c r="E99" s="169" t="s">
        <v>127</v>
      </c>
      <c r="F99" s="170">
        <v>256.09652121236849</v>
      </c>
      <c r="G99" s="171"/>
      <c r="H99" s="171"/>
      <c r="I99" s="171">
        <f>ROUND(F99*(G99+H99),2)</f>
        <v>0</v>
      </c>
      <c r="J99" s="169">
        <f>ROUND(F99*(N99),2)</f>
        <v>2407.31</v>
      </c>
      <c r="K99" s="1">
        <f>ROUND(F99*(O99),2)</f>
        <v>0</v>
      </c>
      <c r="L99" s="1">
        <f>ROUND(F99*(G99),2)</f>
        <v>0</v>
      </c>
      <c r="M99" s="1"/>
      <c r="N99" s="1">
        <v>9.4</v>
      </c>
      <c r="O99" s="1"/>
      <c r="P99" s="161"/>
      <c r="Q99" s="174"/>
      <c r="R99" s="174"/>
      <c r="S99" s="150"/>
      <c r="V99" s="175"/>
      <c r="Z99">
        <v>0</v>
      </c>
    </row>
    <row r="100" spans="1:26" x14ac:dyDescent="0.25">
      <c r="A100" s="150"/>
      <c r="B100" s="150"/>
      <c r="C100" s="150"/>
      <c r="D100" s="150" t="s">
        <v>74</v>
      </c>
      <c r="E100" s="150"/>
      <c r="F100" s="168"/>
      <c r="G100" s="153"/>
      <c r="H100" s="153">
        <f>ROUND((SUM(M98:M99))/1,2)</f>
        <v>0</v>
      </c>
      <c r="I100" s="153">
        <f>ROUND((SUM(I98:I99))/1,2)</f>
        <v>0</v>
      </c>
      <c r="J100" s="150"/>
      <c r="K100" s="150"/>
      <c r="L100" s="150">
        <f>ROUND((SUM(L98:L99))/1,2)</f>
        <v>0</v>
      </c>
      <c r="M100" s="150">
        <f>ROUND((SUM(M98:M99))/1,2)</f>
        <v>0</v>
      </c>
      <c r="N100" s="150"/>
      <c r="O100" s="150"/>
      <c r="P100" s="176">
        <f>ROUND((SUM(P98:P99))/1,2)</f>
        <v>0</v>
      </c>
      <c r="Q100" s="147"/>
      <c r="R100" s="147"/>
      <c r="S100" s="176">
        <f>ROUND((SUM(S98:S99))/1,2)</f>
        <v>0</v>
      </c>
      <c r="T100" s="147"/>
      <c r="U100" s="147"/>
      <c r="V100" s="147"/>
      <c r="W100" s="147"/>
      <c r="X100" s="147"/>
      <c r="Y100" s="147"/>
      <c r="Z100" s="147"/>
    </row>
    <row r="101" spans="1:26" x14ac:dyDescent="0.25">
      <c r="A101" s="1"/>
      <c r="B101" s="1"/>
      <c r="C101" s="1"/>
      <c r="D101" s="1"/>
      <c r="E101" s="1"/>
      <c r="F101" s="161"/>
      <c r="G101" s="143"/>
      <c r="H101" s="143"/>
      <c r="I101" s="143"/>
      <c r="J101" s="1"/>
      <c r="K101" s="1"/>
      <c r="L101" s="1"/>
      <c r="M101" s="1"/>
      <c r="N101" s="1"/>
      <c r="O101" s="1"/>
      <c r="P101" s="1"/>
      <c r="S101" s="1"/>
    </row>
    <row r="102" spans="1:26" x14ac:dyDescent="0.25">
      <c r="A102" s="150"/>
      <c r="B102" s="150"/>
      <c r="C102" s="150"/>
      <c r="D102" s="2" t="s">
        <v>67</v>
      </c>
      <c r="E102" s="150"/>
      <c r="F102" s="168"/>
      <c r="G102" s="153"/>
      <c r="H102" s="153">
        <f>ROUND((SUM(M9:M101))/2,2)</f>
        <v>0</v>
      </c>
      <c r="I102" s="153">
        <f>ROUND((SUM(I9:I101))/2,2)</f>
        <v>0</v>
      </c>
      <c r="J102" s="151"/>
      <c r="K102" s="150"/>
      <c r="L102" s="151">
        <f>ROUND((SUM(L9:L101))/2,2)</f>
        <v>0</v>
      </c>
      <c r="M102" s="151">
        <f>ROUND((SUM(M9:M101))/2,2)</f>
        <v>0</v>
      </c>
      <c r="N102" s="150"/>
      <c r="O102" s="150"/>
      <c r="P102" s="176">
        <f>ROUND((SUM(P9:P101))/2,2)</f>
        <v>29.95</v>
      </c>
      <c r="S102" s="176">
        <f>ROUND((SUM(S9:S101))/2,2)</f>
        <v>256.10000000000002</v>
      </c>
    </row>
    <row r="103" spans="1:26" x14ac:dyDescent="0.25">
      <c r="A103" s="1"/>
      <c r="B103" s="1"/>
      <c r="C103" s="1"/>
      <c r="D103" s="1"/>
      <c r="E103" s="1"/>
      <c r="F103" s="161"/>
      <c r="G103" s="143"/>
      <c r="H103" s="143"/>
      <c r="I103" s="143"/>
      <c r="J103" s="1"/>
      <c r="K103" s="1"/>
      <c r="L103" s="1"/>
      <c r="M103" s="1"/>
      <c r="N103" s="1"/>
      <c r="O103" s="1"/>
      <c r="P103" s="1"/>
      <c r="S103" s="1"/>
    </row>
    <row r="104" spans="1:26" x14ac:dyDescent="0.25">
      <c r="A104" s="150"/>
      <c r="B104" s="150"/>
      <c r="C104" s="150"/>
      <c r="D104" s="2" t="s">
        <v>75</v>
      </c>
      <c r="E104" s="150"/>
      <c r="F104" s="168"/>
      <c r="G104" s="151"/>
      <c r="H104" s="151"/>
      <c r="I104" s="151"/>
      <c r="J104" s="150"/>
      <c r="K104" s="150"/>
      <c r="L104" s="150"/>
      <c r="M104" s="150"/>
      <c r="N104" s="150"/>
      <c r="O104" s="150"/>
      <c r="P104" s="150"/>
      <c r="Q104" s="147"/>
      <c r="R104" s="147"/>
      <c r="S104" s="150"/>
      <c r="T104" s="147"/>
      <c r="U104" s="147"/>
      <c r="V104" s="147"/>
      <c r="W104" s="147"/>
      <c r="X104" s="147"/>
      <c r="Y104" s="147"/>
      <c r="Z104" s="147"/>
    </row>
    <row r="105" spans="1:26" x14ac:dyDescent="0.25">
      <c r="A105" s="150"/>
      <c r="B105" s="150"/>
      <c r="C105" s="150"/>
      <c r="D105" s="150" t="s">
        <v>186</v>
      </c>
      <c r="E105" s="150"/>
      <c r="F105" s="168"/>
      <c r="G105" s="151"/>
      <c r="H105" s="151"/>
      <c r="I105" s="151"/>
      <c r="J105" s="150"/>
      <c r="K105" s="150"/>
      <c r="L105" s="150"/>
      <c r="M105" s="150"/>
      <c r="N105" s="150"/>
      <c r="O105" s="150"/>
      <c r="P105" s="150"/>
      <c r="Q105" s="147"/>
      <c r="R105" s="147"/>
      <c r="S105" s="150"/>
      <c r="T105" s="147"/>
      <c r="U105" s="147"/>
      <c r="V105" s="147"/>
      <c r="W105" s="147"/>
      <c r="X105" s="147"/>
      <c r="Y105" s="147"/>
      <c r="Z105" s="147"/>
    </row>
    <row r="106" spans="1:26" ht="24.95" customHeight="1" x14ac:dyDescent="0.25">
      <c r="A106" s="172"/>
      <c r="B106" s="169" t="s">
        <v>305</v>
      </c>
      <c r="C106" s="173" t="s">
        <v>306</v>
      </c>
      <c r="D106" s="169" t="s">
        <v>307</v>
      </c>
      <c r="E106" s="169" t="s">
        <v>110</v>
      </c>
      <c r="F106" s="170">
        <v>150.16</v>
      </c>
      <c r="G106" s="171"/>
      <c r="H106" s="171"/>
      <c r="I106" s="171">
        <f>ROUND(F106*(G106+H106),2)</f>
        <v>0</v>
      </c>
      <c r="J106" s="169">
        <f>ROUND(F106*(N106),2)</f>
        <v>450.48</v>
      </c>
      <c r="K106" s="1">
        <f>ROUND(F106*(O106),2)</f>
        <v>0</v>
      </c>
      <c r="L106" s="1">
        <f>ROUND(F106*(G106),2)</f>
        <v>0</v>
      </c>
      <c r="M106" s="1"/>
      <c r="N106" s="1">
        <v>3</v>
      </c>
      <c r="O106" s="1"/>
      <c r="P106" s="168">
        <v>1.66E-3</v>
      </c>
      <c r="Q106" s="174"/>
      <c r="R106" s="174">
        <v>1.66E-3</v>
      </c>
      <c r="S106" s="150">
        <f>ROUND(F106*(R106),3)</f>
        <v>0.249</v>
      </c>
      <c r="V106" s="175"/>
      <c r="Z106">
        <v>0</v>
      </c>
    </row>
    <row r="107" spans="1:26" ht="24.95" customHeight="1" x14ac:dyDescent="0.25">
      <c r="A107" s="172"/>
      <c r="B107" s="169" t="s">
        <v>305</v>
      </c>
      <c r="C107" s="173" t="s">
        <v>308</v>
      </c>
      <c r="D107" s="169" t="s">
        <v>309</v>
      </c>
      <c r="E107" s="169" t="s">
        <v>110</v>
      </c>
      <c r="F107" s="170">
        <v>24.5</v>
      </c>
      <c r="G107" s="171"/>
      <c r="H107" s="171"/>
      <c r="I107" s="171">
        <f>ROUND(F107*(G107+H107),2)</f>
        <v>0</v>
      </c>
      <c r="J107" s="169">
        <f>ROUND(F107*(N107),2)</f>
        <v>86.49</v>
      </c>
      <c r="K107" s="1">
        <f>ROUND(F107*(O107),2)</f>
        <v>0</v>
      </c>
      <c r="L107" s="1">
        <f>ROUND(F107*(G107),2)</f>
        <v>0</v>
      </c>
      <c r="M107" s="1"/>
      <c r="N107" s="1">
        <v>3.5300000000000002</v>
      </c>
      <c r="O107" s="1"/>
      <c r="P107" s="168">
        <v>1.65E-3</v>
      </c>
      <c r="Q107" s="174"/>
      <c r="R107" s="174">
        <v>1.65E-3</v>
      </c>
      <c r="S107" s="150">
        <f>ROUND(F107*(R107),3)</f>
        <v>0.04</v>
      </c>
      <c r="V107" s="175"/>
      <c r="Z107">
        <v>0</v>
      </c>
    </row>
    <row r="108" spans="1:26" ht="24.95" customHeight="1" x14ac:dyDescent="0.25">
      <c r="A108" s="172"/>
      <c r="B108" s="169" t="s">
        <v>305</v>
      </c>
      <c r="C108" s="173" t="s">
        <v>310</v>
      </c>
      <c r="D108" s="169" t="s">
        <v>311</v>
      </c>
      <c r="E108" s="169" t="s">
        <v>127</v>
      </c>
      <c r="F108" s="170">
        <v>0.28969060000000002</v>
      </c>
      <c r="G108" s="171"/>
      <c r="H108" s="171"/>
      <c r="I108" s="171">
        <f>ROUND(F108*(G108+H108),2)</f>
        <v>0</v>
      </c>
      <c r="J108" s="169">
        <f>ROUND(F108*(N108),2)</f>
        <v>6.83</v>
      </c>
      <c r="K108" s="1">
        <f>ROUND(F108*(O108),2)</f>
        <v>0</v>
      </c>
      <c r="L108" s="1">
        <f>ROUND(F108*(G108),2)</f>
        <v>0</v>
      </c>
      <c r="M108" s="1"/>
      <c r="N108" s="1">
        <v>23.56</v>
      </c>
      <c r="O108" s="1"/>
      <c r="P108" s="161"/>
      <c r="Q108" s="174"/>
      <c r="R108" s="174"/>
      <c r="S108" s="150"/>
      <c r="V108" s="175"/>
      <c r="Z108">
        <v>0</v>
      </c>
    </row>
    <row r="109" spans="1:26" ht="24.95" customHeight="1" x14ac:dyDescent="0.25">
      <c r="A109" s="172"/>
      <c r="B109" s="169" t="s">
        <v>312</v>
      </c>
      <c r="C109" s="173" t="s">
        <v>313</v>
      </c>
      <c r="D109" s="169" t="s">
        <v>314</v>
      </c>
      <c r="E109" s="169" t="s">
        <v>110</v>
      </c>
      <c r="F109" s="170">
        <v>202.08399999999997</v>
      </c>
      <c r="G109" s="171"/>
      <c r="H109" s="171"/>
      <c r="I109" s="171">
        <f>ROUND(F109*(G109+H109),2)</f>
        <v>0</v>
      </c>
      <c r="J109" s="169">
        <f>ROUND(F109*(N109),2)</f>
        <v>1549.98</v>
      </c>
      <c r="K109" s="1">
        <f>ROUND(F109*(O109),2)</f>
        <v>0</v>
      </c>
      <c r="L109" s="1"/>
      <c r="M109" s="1">
        <f>ROUND(F109*(G109),2)</f>
        <v>0</v>
      </c>
      <c r="N109" s="1">
        <v>7.67</v>
      </c>
      <c r="O109" s="1"/>
      <c r="P109" s="161"/>
      <c r="Q109" s="174"/>
      <c r="R109" s="174"/>
      <c r="S109" s="150"/>
      <c r="V109" s="175"/>
      <c r="Z109">
        <v>0</v>
      </c>
    </row>
    <row r="110" spans="1:26" x14ac:dyDescent="0.25">
      <c r="A110" s="150"/>
      <c r="B110" s="150"/>
      <c r="C110" s="150"/>
      <c r="D110" s="150" t="s">
        <v>186</v>
      </c>
      <c r="E110" s="150"/>
      <c r="F110" s="168"/>
      <c r="G110" s="153"/>
      <c r="H110" s="153">
        <f>ROUND((SUM(M105:M109))/1,2)</f>
        <v>0</v>
      </c>
      <c r="I110" s="153">
        <f>ROUND((SUM(I105:I109))/1,2)</f>
        <v>0</v>
      </c>
      <c r="J110" s="150"/>
      <c r="K110" s="150"/>
      <c r="L110" s="150">
        <f>ROUND((SUM(L105:L109))/1,2)</f>
        <v>0</v>
      </c>
      <c r="M110" s="150">
        <f>ROUND((SUM(M105:M109))/1,2)</f>
        <v>0</v>
      </c>
      <c r="N110" s="150"/>
      <c r="O110" s="150"/>
      <c r="P110" s="176">
        <f>ROUND((SUM(P105:P109))/1,2)</f>
        <v>0</v>
      </c>
      <c r="Q110" s="147"/>
      <c r="R110" s="147"/>
      <c r="S110" s="176">
        <f>ROUND((SUM(S105:S109))/1,2)</f>
        <v>0.28999999999999998</v>
      </c>
      <c r="T110" s="147"/>
      <c r="U110" s="147"/>
      <c r="V110" s="147"/>
      <c r="W110" s="147"/>
      <c r="X110" s="147"/>
      <c r="Y110" s="147"/>
      <c r="Z110" s="147"/>
    </row>
    <row r="111" spans="1:26" x14ac:dyDescent="0.25">
      <c r="A111" s="1"/>
      <c r="B111" s="1"/>
      <c r="C111" s="1"/>
      <c r="D111" s="1"/>
      <c r="E111" s="1"/>
      <c r="F111" s="161"/>
      <c r="G111" s="143"/>
      <c r="H111" s="143"/>
      <c r="I111" s="143"/>
      <c r="J111" s="1"/>
      <c r="K111" s="1"/>
      <c r="L111" s="1"/>
      <c r="M111" s="1"/>
      <c r="N111" s="1"/>
      <c r="O111" s="1"/>
      <c r="P111" s="1"/>
      <c r="S111" s="1"/>
    </row>
    <row r="112" spans="1:26" x14ac:dyDescent="0.25">
      <c r="A112" s="150"/>
      <c r="B112" s="150"/>
      <c r="C112" s="150"/>
      <c r="D112" s="150" t="s">
        <v>187</v>
      </c>
      <c r="E112" s="150"/>
      <c r="F112" s="168"/>
      <c r="G112" s="151"/>
      <c r="H112" s="151"/>
      <c r="I112" s="151"/>
      <c r="J112" s="150"/>
      <c r="K112" s="150"/>
      <c r="L112" s="150"/>
      <c r="M112" s="150"/>
      <c r="N112" s="150"/>
      <c r="O112" s="150"/>
      <c r="P112" s="150"/>
      <c r="Q112" s="147"/>
      <c r="R112" s="147"/>
      <c r="S112" s="150"/>
      <c r="T112" s="147"/>
      <c r="U112" s="147"/>
      <c r="V112" s="147"/>
      <c r="W112" s="147"/>
      <c r="X112" s="147"/>
      <c r="Y112" s="147"/>
      <c r="Z112" s="147"/>
    </row>
    <row r="113" spans="1:26" ht="24.95" customHeight="1" x14ac:dyDescent="0.25">
      <c r="A113" s="172"/>
      <c r="B113" s="169" t="s">
        <v>170</v>
      </c>
      <c r="C113" s="173" t="s">
        <v>315</v>
      </c>
      <c r="D113" s="169" t="s">
        <v>316</v>
      </c>
      <c r="E113" s="169" t="s">
        <v>110</v>
      </c>
      <c r="F113" s="170">
        <v>61.88</v>
      </c>
      <c r="G113" s="171"/>
      <c r="H113" s="171"/>
      <c r="I113" s="171">
        <f>ROUND(F113*(G113+H113),2)</f>
        <v>0</v>
      </c>
      <c r="J113" s="169">
        <f>ROUND(F113*(N113),2)</f>
        <v>762.36</v>
      </c>
      <c r="K113" s="1">
        <f>ROUND(F113*(O113),2)</f>
        <v>0</v>
      </c>
      <c r="L113" s="1">
        <f>ROUND(F113*(G113),2)</f>
        <v>0</v>
      </c>
      <c r="M113" s="1"/>
      <c r="N113" s="1">
        <v>12.32</v>
      </c>
      <c r="O113" s="1"/>
      <c r="P113" s="161"/>
      <c r="Q113" s="174"/>
      <c r="R113" s="174"/>
      <c r="S113" s="150"/>
      <c r="V113" s="175"/>
      <c r="Z113">
        <v>0</v>
      </c>
    </row>
    <row r="114" spans="1:26" x14ac:dyDescent="0.25">
      <c r="A114" s="150"/>
      <c r="B114" s="150"/>
      <c r="C114" s="150"/>
      <c r="D114" s="150" t="s">
        <v>187</v>
      </c>
      <c r="E114" s="150"/>
      <c r="F114" s="168"/>
      <c r="G114" s="153"/>
      <c r="H114" s="153">
        <f>ROUND((SUM(M112:M113))/1,2)</f>
        <v>0</v>
      </c>
      <c r="I114" s="153">
        <f>ROUND((SUM(I112:I113))/1,2)</f>
        <v>0</v>
      </c>
      <c r="J114" s="150"/>
      <c r="K114" s="150"/>
      <c r="L114" s="150">
        <f>ROUND((SUM(L112:L113))/1,2)</f>
        <v>0</v>
      </c>
      <c r="M114" s="150">
        <f>ROUND((SUM(M112:M113))/1,2)</f>
        <v>0</v>
      </c>
      <c r="N114" s="150"/>
      <c r="O114" s="150"/>
      <c r="P114" s="176">
        <f>ROUND((SUM(P112:P113))/1,2)</f>
        <v>0</v>
      </c>
      <c r="Q114" s="147"/>
      <c r="R114" s="147"/>
      <c r="S114" s="176">
        <f>ROUND((SUM(S112:S113))/1,2)</f>
        <v>0</v>
      </c>
      <c r="T114" s="147"/>
      <c r="U114" s="147"/>
      <c r="V114" s="147"/>
      <c r="W114" s="147"/>
      <c r="X114" s="147"/>
      <c r="Y114" s="147"/>
      <c r="Z114" s="147"/>
    </row>
    <row r="115" spans="1:26" x14ac:dyDescent="0.25">
      <c r="A115" s="1"/>
      <c r="B115" s="1"/>
      <c r="C115" s="1"/>
      <c r="D115" s="1"/>
      <c r="E115" s="1"/>
      <c r="F115" s="161"/>
      <c r="G115" s="143"/>
      <c r="H115" s="143"/>
      <c r="I115" s="143"/>
      <c r="J115" s="1"/>
      <c r="K115" s="1"/>
      <c r="L115" s="1"/>
      <c r="M115" s="1"/>
      <c r="N115" s="1"/>
      <c r="O115" s="1"/>
      <c r="P115" s="1"/>
      <c r="S115" s="1"/>
    </row>
    <row r="116" spans="1:26" x14ac:dyDescent="0.25">
      <c r="A116" s="150"/>
      <c r="B116" s="150"/>
      <c r="C116" s="150"/>
      <c r="D116" s="150" t="s">
        <v>188</v>
      </c>
      <c r="E116" s="150"/>
      <c r="F116" s="168"/>
      <c r="G116" s="151"/>
      <c r="H116" s="151"/>
      <c r="I116" s="151"/>
      <c r="J116" s="150"/>
      <c r="K116" s="150"/>
      <c r="L116" s="150"/>
      <c r="M116" s="150"/>
      <c r="N116" s="150"/>
      <c r="O116" s="150"/>
      <c r="P116" s="150"/>
      <c r="Q116" s="147"/>
      <c r="R116" s="147"/>
      <c r="S116" s="150"/>
      <c r="T116" s="147"/>
      <c r="U116" s="147"/>
      <c r="V116" s="147"/>
      <c r="W116" s="147"/>
      <c r="X116" s="147"/>
      <c r="Y116" s="147"/>
      <c r="Z116" s="147"/>
    </row>
    <row r="117" spans="1:26" ht="24.95" customHeight="1" x14ac:dyDescent="0.25">
      <c r="A117" s="172"/>
      <c r="B117" s="169" t="s">
        <v>317</v>
      </c>
      <c r="C117" s="173" t="s">
        <v>318</v>
      </c>
      <c r="D117" s="169" t="s">
        <v>319</v>
      </c>
      <c r="E117" s="169" t="s">
        <v>110</v>
      </c>
      <c r="F117" s="170">
        <v>87.912000000000006</v>
      </c>
      <c r="G117" s="171"/>
      <c r="H117" s="171"/>
      <c r="I117" s="171">
        <f>ROUND(F117*(G117+H117),2)</f>
        <v>0</v>
      </c>
      <c r="J117" s="169">
        <f>ROUND(F117*(N117),2)</f>
        <v>86.15</v>
      </c>
      <c r="K117" s="1">
        <f>ROUND(F117*(O117),2)</f>
        <v>0</v>
      </c>
      <c r="L117" s="1">
        <f>ROUND(F117*(G117),2)</f>
        <v>0</v>
      </c>
      <c r="M117" s="1"/>
      <c r="N117" s="1">
        <v>0.98</v>
      </c>
      <c r="O117" s="1"/>
      <c r="P117" s="161"/>
      <c r="Q117" s="174"/>
      <c r="R117" s="174"/>
      <c r="S117" s="150"/>
      <c r="V117" s="175"/>
      <c r="Z117">
        <v>0</v>
      </c>
    </row>
    <row r="118" spans="1:26" ht="24.95" customHeight="1" x14ac:dyDescent="0.25">
      <c r="A118" s="172"/>
      <c r="B118" s="169" t="s">
        <v>320</v>
      </c>
      <c r="C118" s="173" t="s">
        <v>321</v>
      </c>
      <c r="D118" s="169" t="s">
        <v>322</v>
      </c>
      <c r="E118" s="169" t="s">
        <v>127</v>
      </c>
      <c r="F118" s="170">
        <v>0.40351608</v>
      </c>
      <c r="G118" s="171"/>
      <c r="H118" s="171"/>
      <c r="I118" s="171">
        <f>ROUND(F118*(G118+H118),2)</f>
        <v>0</v>
      </c>
      <c r="J118" s="169">
        <f>ROUND(F118*(N118),2)</f>
        <v>9.69</v>
      </c>
      <c r="K118" s="1">
        <f>ROUND(F118*(O118),2)</f>
        <v>0</v>
      </c>
      <c r="L118" s="1">
        <f>ROUND(F118*(G118),2)</f>
        <v>0</v>
      </c>
      <c r="M118" s="1"/>
      <c r="N118" s="1">
        <v>24.02</v>
      </c>
      <c r="O118" s="1"/>
      <c r="P118" s="161"/>
      <c r="Q118" s="174"/>
      <c r="R118" s="174"/>
      <c r="S118" s="150"/>
      <c r="V118" s="175"/>
      <c r="Z118">
        <v>0</v>
      </c>
    </row>
    <row r="119" spans="1:26" ht="24.95" customHeight="1" x14ac:dyDescent="0.25">
      <c r="A119" s="172"/>
      <c r="B119" s="169" t="s">
        <v>323</v>
      </c>
      <c r="C119" s="173" t="s">
        <v>324</v>
      </c>
      <c r="D119" s="169" t="s">
        <v>325</v>
      </c>
      <c r="E119" s="169" t="s">
        <v>110</v>
      </c>
      <c r="F119" s="170">
        <v>89.670240000000007</v>
      </c>
      <c r="G119" s="171"/>
      <c r="H119" s="171"/>
      <c r="I119" s="171">
        <f>ROUND(F119*(G119+H119),2)</f>
        <v>0</v>
      </c>
      <c r="J119" s="169">
        <f>ROUND(F119*(N119),2)</f>
        <v>675.22</v>
      </c>
      <c r="K119" s="1">
        <f>ROUND(F119*(O119),2)</f>
        <v>0</v>
      </c>
      <c r="L119" s="1"/>
      <c r="M119" s="1">
        <f>ROUND(F119*(G119),2)</f>
        <v>0</v>
      </c>
      <c r="N119" s="1">
        <v>7.53</v>
      </c>
      <c r="O119" s="1"/>
      <c r="P119" s="168">
        <v>4.4999999999999997E-3</v>
      </c>
      <c r="Q119" s="174"/>
      <c r="R119" s="174">
        <v>4.4999999999999997E-3</v>
      </c>
      <c r="S119" s="150">
        <f>ROUND(F119*(R119),3)</f>
        <v>0.40400000000000003</v>
      </c>
      <c r="V119" s="175"/>
      <c r="Z119">
        <v>0</v>
      </c>
    </row>
    <row r="120" spans="1:26" x14ac:dyDescent="0.25">
      <c r="A120" s="150"/>
      <c r="B120" s="150"/>
      <c r="C120" s="150"/>
      <c r="D120" s="150" t="s">
        <v>188</v>
      </c>
      <c r="E120" s="150"/>
      <c r="F120" s="168"/>
      <c r="G120" s="153"/>
      <c r="H120" s="153">
        <f>ROUND((SUM(M116:M119))/1,2)</f>
        <v>0</v>
      </c>
      <c r="I120" s="153">
        <f>ROUND((SUM(I116:I119))/1,2)</f>
        <v>0</v>
      </c>
      <c r="J120" s="150"/>
      <c r="K120" s="150"/>
      <c r="L120" s="150">
        <f>ROUND((SUM(L116:L119))/1,2)</f>
        <v>0</v>
      </c>
      <c r="M120" s="150">
        <f>ROUND((SUM(M116:M119))/1,2)</f>
        <v>0</v>
      </c>
      <c r="N120" s="150"/>
      <c r="O120" s="150"/>
      <c r="P120" s="176">
        <f>ROUND((SUM(P116:P119))/1,2)</f>
        <v>0</v>
      </c>
      <c r="Q120" s="147"/>
      <c r="R120" s="147"/>
      <c r="S120" s="176">
        <f>ROUND((SUM(S116:S119))/1,2)</f>
        <v>0.4</v>
      </c>
      <c r="T120" s="147"/>
      <c r="U120" s="147"/>
      <c r="V120" s="147"/>
      <c r="W120" s="147"/>
      <c r="X120" s="147"/>
      <c r="Y120" s="147"/>
      <c r="Z120" s="147"/>
    </row>
    <row r="121" spans="1:26" x14ac:dyDescent="0.25">
      <c r="A121" s="1"/>
      <c r="B121" s="1"/>
      <c r="C121" s="1"/>
      <c r="D121" s="1"/>
      <c r="E121" s="1"/>
      <c r="F121" s="161"/>
      <c r="G121" s="143"/>
      <c r="H121" s="143"/>
      <c r="I121" s="143"/>
      <c r="J121" s="1"/>
      <c r="K121" s="1"/>
      <c r="L121" s="1"/>
      <c r="M121" s="1"/>
      <c r="N121" s="1"/>
      <c r="O121" s="1"/>
      <c r="P121" s="1"/>
      <c r="S121" s="1"/>
    </row>
    <row r="122" spans="1:26" x14ac:dyDescent="0.25">
      <c r="A122" s="150"/>
      <c r="B122" s="150"/>
      <c r="C122" s="150"/>
      <c r="D122" s="150" t="s">
        <v>189</v>
      </c>
      <c r="E122" s="150"/>
      <c r="F122" s="168"/>
      <c r="G122" s="151"/>
      <c r="H122" s="151"/>
      <c r="I122" s="151"/>
      <c r="J122" s="150"/>
      <c r="K122" s="150"/>
      <c r="L122" s="150"/>
      <c r="M122" s="150"/>
      <c r="N122" s="150"/>
      <c r="O122" s="150"/>
      <c r="P122" s="150"/>
      <c r="Q122" s="147"/>
      <c r="R122" s="147"/>
      <c r="S122" s="150"/>
      <c r="T122" s="147"/>
      <c r="U122" s="147"/>
      <c r="V122" s="147"/>
      <c r="W122" s="147"/>
      <c r="X122" s="147"/>
      <c r="Y122" s="147"/>
      <c r="Z122" s="147"/>
    </row>
    <row r="123" spans="1:26" ht="24.95" customHeight="1" x14ac:dyDescent="0.25">
      <c r="A123" s="172"/>
      <c r="B123" s="169" t="s">
        <v>326</v>
      </c>
      <c r="C123" s="173" t="s">
        <v>327</v>
      </c>
      <c r="D123" s="169" t="s">
        <v>328</v>
      </c>
      <c r="E123" s="169" t="s">
        <v>131</v>
      </c>
      <c r="F123" s="170">
        <v>303.66000000000003</v>
      </c>
      <c r="G123" s="171"/>
      <c r="H123" s="171"/>
      <c r="I123" s="171">
        <f t="shared" ref="I123:I132" si="23">ROUND(F123*(G123+H123),2)</f>
        <v>0</v>
      </c>
      <c r="J123" s="169">
        <f t="shared" ref="J123:J132" si="24">ROUND(F123*(N123),2)</f>
        <v>1612.43</v>
      </c>
      <c r="K123" s="1">
        <f t="shared" ref="K123:K132" si="25">ROUND(F123*(O123),2)</f>
        <v>0</v>
      </c>
      <c r="L123" s="1">
        <f t="shared" ref="L123:L131" si="26">ROUND(F123*(G123),2)</f>
        <v>0</v>
      </c>
      <c r="M123" s="1"/>
      <c r="N123" s="1">
        <v>5.31</v>
      </c>
      <c r="O123" s="1"/>
      <c r="P123" s="168">
        <v>2.5999999999999998E-4</v>
      </c>
      <c r="Q123" s="174"/>
      <c r="R123" s="174">
        <v>2.5999999999999998E-4</v>
      </c>
      <c r="S123" s="150">
        <f t="shared" ref="S123:S128" si="27">ROUND(F123*(R123),3)</f>
        <v>7.9000000000000001E-2</v>
      </c>
      <c r="V123" s="175"/>
      <c r="Z123">
        <v>0</v>
      </c>
    </row>
    <row r="124" spans="1:26" ht="24.95" customHeight="1" x14ac:dyDescent="0.25">
      <c r="A124" s="172"/>
      <c r="B124" s="169" t="s">
        <v>326</v>
      </c>
      <c r="C124" s="173" t="s">
        <v>329</v>
      </c>
      <c r="D124" s="169" t="s">
        <v>330</v>
      </c>
      <c r="E124" s="169" t="s">
        <v>131</v>
      </c>
      <c r="F124" s="170">
        <v>7.99</v>
      </c>
      <c r="G124" s="171"/>
      <c r="H124" s="171"/>
      <c r="I124" s="171">
        <f t="shared" si="23"/>
        <v>0</v>
      </c>
      <c r="J124" s="169">
        <f t="shared" si="24"/>
        <v>59.05</v>
      </c>
      <c r="K124" s="1">
        <f t="shared" si="25"/>
        <v>0</v>
      </c>
      <c r="L124" s="1">
        <f t="shared" si="26"/>
        <v>0</v>
      </c>
      <c r="M124" s="1"/>
      <c r="N124" s="1">
        <v>7.39</v>
      </c>
      <c r="O124" s="1"/>
      <c r="P124" s="168">
        <v>2.5999999999999998E-4</v>
      </c>
      <c r="Q124" s="174"/>
      <c r="R124" s="174">
        <v>2.5999999999999998E-4</v>
      </c>
      <c r="S124" s="150">
        <f t="shared" si="27"/>
        <v>2E-3</v>
      </c>
      <c r="V124" s="175"/>
      <c r="Z124">
        <v>0</v>
      </c>
    </row>
    <row r="125" spans="1:26" ht="24.95" customHeight="1" x14ac:dyDescent="0.25">
      <c r="A125" s="172"/>
      <c r="B125" s="169" t="s">
        <v>326</v>
      </c>
      <c r="C125" s="173" t="s">
        <v>331</v>
      </c>
      <c r="D125" s="169" t="s">
        <v>332</v>
      </c>
      <c r="E125" s="169" t="s">
        <v>95</v>
      </c>
      <c r="F125" s="170">
        <v>14.624775000000003</v>
      </c>
      <c r="G125" s="171"/>
      <c r="H125" s="171"/>
      <c r="I125" s="171">
        <f t="shared" si="23"/>
        <v>0</v>
      </c>
      <c r="J125" s="169">
        <f t="shared" si="24"/>
        <v>352.46</v>
      </c>
      <c r="K125" s="1">
        <f t="shared" si="25"/>
        <v>0</v>
      </c>
      <c r="L125" s="1">
        <f t="shared" si="26"/>
        <v>0</v>
      </c>
      <c r="M125" s="1"/>
      <c r="N125" s="1">
        <v>24.1</v>
      </c>
      <c r="O125" s="1"/>
      <c r="P125" s="168">
        <v>2.3550000000000001E-2</v>
      </c>
      <c r="Q125" s="174"/>
      <c r="R125" s="174">
        <v>2.3550000000000001E-2</v>
      </c>
      <c r="S125" s="150">
        <f t="shared" si="27"/>
        <v>0.34399999999999997</v>
      </c>
      <c r="V125" s="175"/>
      <c r="Z125">
        <v>0</v>
      </c>
    </row>
    <row r="126" spans="1:26" ht="24.95" customHeight="1" x14ac:dyDescent="0.25">
      <c r="A126" s="172"/>
      <c r="B126" s="169" t="s">
        <v>326</v>
      </c>
      <c r="C126" s="173" t="s">
        <v>333</v>
      </c>
      <c r="D126" s="169" t="s">
        <v>334</v>
      </c>
      <c r="E126" s="169" t="s">
        <v>110</v>
      </c>
      <c r="F126" s="170">
        <v>214.14999999999998</v>
      </c>
      <c r="G126" s="171"/>
      <c r="H126" s="171"/>
      <c r="I126" s="171">
        <f t="shared" si="23"/>
        <v>0</v>
      </c>
      <c r="J126" s="169">
        <f t="shared" si="24"/>
        <v>2828.92</v>
      </c>
      <c r="K126" s="1">
        <f t="shared" si="25"/>
        <v>0</v>
      </c>
      <c r="L126" s="1">
        <f t="shared" si="26"/>
        <v>0</v>
      </c>
      <c r="M126" s="1"/>
      <c r="N126" s="1">
        <v>13.21</v>
      </c>
      <c r="O126" s="1"/>
      <c r="P126" s="168">
        <v>1.3610000000000001E-2</v>
      </c>
      <c r="Q126" s="174"/>
      <c r="R126" s="174">
        <v>1.3610000000000001E-2</v>
      </c>
      <c r="S126" s="150">
        <f t="shared" si="27"/>
        <v>2.915</v>
      </c>
      <c r="V126" s="175"/>
      <c r="Z126">
        <v>0</v>
      </c>
    </row>
    <row r="127" spans="1:26" ht="24.95" customHeight="1" x14ac:dyDescent="0.25">
      <c r="A127" s="172"/>
      <c r="B127" s="169" t="s">
        <v>326</v>
      </c>
      <c r="C127" s="173" t="s">
        <v>335</v>
      </c>
      <c r="D127" s="169" t="s">
        <v>336</v>
      </c>
      <c r="E127" s="169" t="s">
        <v>110</v>
      </c>
      <c r="F127" s="170">
        <v>30.58</v>
      </c>
      <c r="G127" s="171"/>
      <c r="H127" s="171"/>
      <c r="I127" s="171">
        <f t="shared" si="23"/>
        <v>0</v>
      </c>
      <c r="J127" s="169">
        <f t="shared" si="24"/>
        <v>365.13</v>
      </c>
      <c r="K127" s="1">
        <f t="shared" si="25"/>
        <v>0</v>
      </c>
      <c r="L127" s="1">
        <f t="shared" si="26"/>
        <v>0</v>
      </c>
      <c r="M127" s="1"/>
      <c r="N127" s="1">
        <v>11.94</v>
      </c>
      <c r="O127" s="1"/>
      <c r="P127" s="168">
        <v>1.355E-2</v>
      </c>
      <c r="Q127" s="174"/>
      <c r="R127" s="174">
        <v>1.355E-2</v>
      </c>
      <c r="S127" s="150">
        <f t="shared" si="27"/>
        <v>0.41399999999999998</v>
      </c>
      <c r="V127" s="175"/>
      <c r="Z127">
        <v>0</v>
      </c>
    </row>
    <row r="128" spans="1:26" ht="24.95" customHeight="1" x14ac:dyDescent="0.25">
      <c r="A128" s="172"/>
      <c r="B128" s="169" t="s">
        <v>326</v>
      </c>
      <c r="C128" s="173" t="s">
        <v>337</v>
      </c>
      <c r="D128" s="169" t="s">
        <v>338</v>
      </c>
      <c r="E128" s="169" t="s">
        <v>110</v>
      </c>
      <c r="F128" s="170">
        <v>61.88</v>
      </c>
      <c r="G128" s="171"/>
      <c r="H128" s="171"/>
      <c r="I128" s="171">
        <f t="shared" si="23"/>
        <v>0</v>
      </c>
      <c r="J128" s="169">
        <f t="shared" si="24"/>
        <v>910.87</v>
      </c>
      <c r="K128" s="1">
        <f t="shared" si="25"/>
        <v>0</v>
      </c>
      <c r="L128" s="1">
        <f t="shared" si="26"/>
        <v>0</v>
      </c>
      <c r="M128" s="1"/>
      <c r="N128" s="1">
        <v>14.72</v>
      </c>
      <c r="O128" s="1"/>
      <c r="P128" s="168">
        <v>1.6039999999999999E-2</v>
      </c>
      <c r="Q128" s="174"/>
      <c r="R128" s="174">
        <v>1.6039999999999999E-2</v>
      </c>
      <c r="S128" s="150">
        <f t="shared" si="27"/>
        <v>0.99299999999999999</v>
      </c>
      <c r="V128" s="175"/>
      <c r="Z128">
        <v>0</v>
      </c>
    </row>
    <row r="129" spans="1:26" ht="24.95" customHeight="1" x14ac:dyDescent="0.25">
      <c r="A129" s="172"/>
      <c r="B129" s="169" t="s">
        <v>326</v>
      </c>
      <c r="C129" s="173" t="s">
        <v>339</v>
      </c>
      <c r="D129" s="169" t="s">
        <v>340</v>
      </c>
      <c r="E129" s="169" t="s">
        <v>127</v>
      </c>
      <c r="F129" s="170">
        <v>8.1530881512500013</v>
      </c>
      <c r="G129" s="171"/>
      <c r="H129" s="171"/>
      <c r="I129" s="171">
        <f t="shared" si="23"/>
        <v>0</v>
      </c>
      <c r="J129" s="169">
        <f t="shared" si="24"/>
        <v>305.25</v>
      </c>
      <c r="K129" s="1">
        <f t="shared" si="25"/>
        <v>0</v>
      </c>
      <c r="L129" s="1">
        <f t="shared" si="26"/>
        <v>0</v>
      </c>
      <c r="M129" s="1"/>
      <c r="N129" s="1">
        <v>37.44</v>
      </c>
      <c r="O129" s="1"/>
      <c r="P129" s="161"/>
      <c r="Q129" s="174"/>
      <c r="R129" s="174"/>
      <c r="S129" s="150"/>
      <c r="V129" s="175"/>
      <c r="Z129">
        <v>0</v>
      </c>
    </row>
    <row r="130" spans="1:26" ht="35.1" customHeight="1" x14ac:dyDescent="0.25">
      <c r="A130" s="172"/>
      <c r="B130" s="169" t="s">
        <v>170</v>
      </c>
      <c r="C130" s="173" t="s">
        <v>341</v>
      </c>
      <c r="D130" s="169" t="s">
        <v>342</v>
      </c>
      <c r="E130" s="169" t="s">
        <v>343</v>
      </c>
      <c r="F130" s="170">
        <v>4</v>
      </c>
      <c r="G130" s="171"/>
      <c r="H130" s="171"/>
      <c r="I130" s="171">
        <f t="shared" si="23"/>
        <v>0</v>
      </c>
      <c r="J130" s="169">
        <f t="shared" si="24"/>
        <v>22400</v>
      </c>
      <c r="K130" s="1">
        <f t="shared" si="25"/>
        <v>0</v>
      </c>
      <c r="L130" s="1">
        <f t="shared" si="26"/>
        <v>0</v>
      </c>
      <c r="M130" s="1"/>
      <c r="N130" s="1">
        <v>5600</v>
      </c>
      <c r="O130" s="1"/>
      <c r="P130" s="161"/>
      <c r="Q130" s="174"/>
      <c r="R130" s="174"/>
      <c r="S130" s="150"/>
      <c r="V130" s="175"/>
      <c r="Z130">
        <v>0</v>
      </c>
    </row>
    <row r="131" spans="1:26" ht="24.95" customHeight="1" x14ac:dyDescent="0.25">
      <c r="A131" s="172"/>
      <c r="B131" s="169" t="s">
        <v>170</v>
      </c>
      <c r="C131" s="173" t="s">
        <v>341</v>
      </c>
      <c r="D131" s="169" t="s">
        <v>344</v>
      </c>
      <c r="E131" s="169" t="s">
        <v>110</v>
      </c>
      <c r="F131" s="170">
        <v>98.8</v>
      </c>
      <c r="G131" s="171"/>
      <c r="H131" s="171"/>
      <c r="I131" s="171">
        <f t="shared" si="23"/>
        <v>0</v>
      </c>
      <c r="J131" s="169">
        <f t="shared" si="24"/>
        <v>2023.42</v>
      </c>
      <c r="K131" s="1">
        <f t="shared" si="25"/>
        <v>0</v>
      </c>
      <c r="L131" s="1">
        <f t="shared" si="26"/>
        <v>0</v>
      </c>
      <c r="M131" s="1"/>
      <c r="N131" s="1">
        <v>20.48</v>
      </c>
      <c r="O131" s="1"/>
      <c r="P131" s="161"/>
      <c r="Q131" s="174"/>
      <c r="R131" s="174"/>
      <c r="S131" s="150"/>
      <c r="V131" s="175"/>
      <c r="Z131">
        <v>0</v>
      </c>
    </row>
    <row r="132" spans="1:26" ht="24.95" customHeight="1" x14ac:dyDescent="0.25">
      <c r="A132" s="172"/>
      <c r="B132" s="169" t="s">
        <v>345</v>
      </c>
      <c r="C132" s="173" t="s">
        <v>346</v>
      </c>
      <c r="D132" s="169" t="s">
        <v>347</v>
      </c>
      <c r="E132" s="169" t="s">
        <v>95</v>
      </c>
      <c r="F132" s="170">
        <v>6.1930000000000014</v>
      </c>
      <c r="G132" s="171"/>
      <c r="H132" s="171"/>
      <c r="I132" s="171">
        <f t="shared" si="23"/>
        <v>0</v>
      </c>
      <c r="J132" s="169">
        <f t="shared" si="24"/>
        <v>859.28</v>
      </c>
      <c r="K132" s="1">
        <f t="shared" si="25"/>
        <v>0</v>
      </c>
      <c r="L132" s="1"/>
      <c r="M132" s="1">
        <f>ROUND(F132*(G132),2)</f>
        <v>0</v>
      </c>
      <c r="N132" s="1">
        <v>138.75</v>
      </c>
      <c r="O132" s="1"/>
      <c r="P132" s="168">
        <v>0.55000000000000004</v>
      </c>
      <c r="Q132" s="174"/>
      <c r="R132" s="174">
        <v>0.55000000000000004</v>
      </c>
      <c r="S132" s="150">
        <f>ROUND(F132*(R132),3)</f>
        <v>3.4060000000000001</v>
      </c>
      <c r="V132" s="175"/>
      <c r="Z132">
        <v>0</v>
      </c>
    </row>
    <row r="133" spans="1:26" x14ac:dyDescent="0.25">
      <c r="A133" s="150"/>
      <c r="B133" s="150"/>
      <c r="C133" s="150"/>
      <c r="D133" s="150" t="s">
        <v>189</v>
      </c>
      <c r="E133" s="150"/>
      <c r="F133" s="168"/>
      <c r="G133" s="153"/>
      <c r="H133" s="153">
        <f>ROUND((SUM(M122:M132))/1,2)</f>
        <v>0</v>
      </c>
      <c r="I133" s="153">
        <f>ROUND((SUM(I122:I132))/1,2)</f>
        <v>0</v>
      </c>
      <c r="J133" s="150"/>
      <c r="K133" s="150"/>
      <c r="L133" s="150">
        <f>ROUND((SUM(L122:L132))/1,2)</f>
        <v>0</v>
      </c>
      <c r="M133" s="150">
        <f>ROUND((SUM(M122:M132))/1,2)</f>
        <v>0</v>
      </c>
      <c r="N133" s="150"/>
      <c r="O133" s="150"/>
      <c r="P133" s="176">
        <f>ROUND((SUM(P122:P132))/1,2)</f>
        <v>0.62</v>
      </c>
      <c r="Q133" s="147"/>
      <c r="R133" s="147"/>
      <c r="S133" s="176">
        <f>ROUND((SUM(S122:S132))/1,2)</f>
        <v>8.15</v>
      </c>
      <c r="T133" s="147"/>
      <c r="U133" s="147"/>
      <c r="V133" s="147"/>
      <c r="W133" s="147"/>
      <c r="X133" s="147"/>
      <c r="Y133" s="147"/>
      <c r="Z133" s="147"/>
    </row>
    <row r="134" spans="1:26" x14ac:dyDescent="0.25">
      <c r="A134" s="1"/>
      <c r="B134" s="1"/>
      <c r="C134" s="1"/>
      <c r="D134" s="1"/>
      <c r="E134" s="1"/>
      <c r="F134" s="161"/>
      <c r="G134" s="143"/>
      <c r="H134" s="143"/>
      <c r="I134" s="143"/>
      <c r="J134" s="1"/>
      <c r="K134" s="1"/>
      <c r="L134" s="1"/>
      <c r="M134" s="1"/>
      <c r="N134" s="1"/>
      <c r="O134" s="1"/>
      <c r="P134" s="1"/>
      <c r="S134" s="1"/>
    </row>
    <row r="135" spans="1:26" x14ac:dyDescent="0.25">
      <c r="A135" s="150"/>
      <c r="B135" s="150"/>
      <c r="C135" s="150"/>
      <c r="D135" s="150" t="s">
        <v>190</v>
      </c>
      <c r="E135" s="150"/>
      <c r="F135" s="168"/>
      <c r="G135" s="151"/>
      <c r="H135" s="151"/>
      <c r="I135" s="151"/>
      <c r="J135" s="150"/>
      <c r="K135" s="150"/>
      <c r="L135" s="150"/>
      <c r="M135" s="150"/>
      <c r="N135" s="150"/>
      <c r="O135" s="150"/>
      <c r="P135" s="150"/>
      <c r="Q135" s="147"/>
      <c r="R135" s="147"/>
      <c r="S135" s="150"/>
      <c r="T135" s="147"/>
      <c r="U135" s="147"/>
      <c r="V135" s="147"/>
      <c r="W135" s="147"/>
      <c r="X135" s="147"/>
      <c r="Y135" s="147"/>
      <c r="Z135" s="147"/>
    </row>
    <row r="136" spans="1:26" ht="24.95" customHeight="1" x14ac:dyDescent="0.25">
      <c r="A136" s="172"/>
      <c r="B136" s="169" t="s">
        <v>348</v>
      </c>
      <c r="C136" s="173" t="s">
        <v>349</v>
      </c>
      <c r="D136" s="169" t="s">
        <v>350</v>
      </c>
      <c r="E136" s="169" t="s">
        <v>110</v>
      </c>
      <c r="F136" s="170">
        <v>33.299999999999997</v>
      </c>
      <c r="G136" s="171"/>
      <c r="H136" s="171"/>
      <c r="I136" s="171">
        <f>ROUND(F136*(G136+H136),2)</f>
        <v>0</v>
      </c>
      <c r="J136" s="169">
        <f>ROUND(F136*(N136),2)</f>
        <v>788.54</v>
      </c>
      <c r="K136" s="1">
        <f>ROUND(F136*(O136),2)</f>
        <v>0</v>
      </c>
      <c r="L136" s="1">
        <f>ROUND(F136*(G136),2)</f>
        <v>0</v>
      </c>
      <c r="M136" s="1"/>
      <c r="N136" s="1">
        <v>23.68</v>
      </c>
      <c r="O136" s="1"/>
      <c r="P136" s="168">
        <v>2.5019382E-2</v>
      </c>
      <c r="Q136" s="174"/>
      <c r="R136" s="174">
        <v>2.5019382E-2</v>
      </c>
      <c r="S136" s="150">
        <f>ROUND(F136*(R136),3)</f>
        <v>0.83299999999999996</v>
      </c>
      <c r="V136" s="175"/>
      <c r="Z136">
        <v>0</v>
      </c>
    </row>
    <row r="137" spans="1:26" x14ac:dyDescent="0.25">
      <c r="A137" s="150"/>
      <c r="B137" s="150"/>
      <c r="C137" s="150"/>
      <c r="D137" s="150" t="s">
        <v>190</v>
      </c>
      <c r="E137" s="150"/>
      <c r="F137" s="168"/>
      <c r="G137" s="153"/>
      <c r="H137" s="153">
        <f>ROUND((SUM(M135:M136))/1,2)</f>
        <v>0</v>
      </c>
      <c r="I137" s="153">
        <f>ROUND((SUM(I135:I136))/1,2)</f>
        <v>0</v>
      </c>
      <c r="J137" s="150"/>
      <c r="K137" s="150"/>
      <c r="L137" s="150">
        <f>ROUND((SUM(L135:L136))/1,2)</f>
        <v>0</v>
      </c>
      <c r="M137" s="150">
        <f>ROUND((SUM(M135:M136))/1,2)</f>
        <v>0</v>
      </c>
      <c r="N137" s="150"/>
      <c r="O137" s="150"/>
      <c r="P137" s="176">
        <f>ROUND((SUM(P135:P136))/1,2)</f>
        <v>0.03</v>
      </c>
      <c r="Q137" s="147"/>
      <c r="R137" s="147"/>
      <c r="S137" s="176">
        <f>ROUND((SUM(S135:S136))/1,2)</f>
        <v>0.83</v>
      </c>
      <c r="T137" s="147"/>
      <c r="U137" s="147"/>
      <c r="V137" s="147"/>
      <c r="W137" s="147"/>
      <c r="X137" s="147"/>
      <c r="Y137" s="147"/>
      <c r="Z137" s="147"/>
    </row>
    <row r="138" spans="1:26" x14ac:dyDescent="0.25">
      <c r="A138" s="1"/>
      <c r="B138" s="1"/>
      <c r="C138" s="1"/>
      <c r="D138" s="1"/>
      <c r="E138" s="1"/>
      <c r="F138" s="161"/>
      <c r="G138" s="143"/>
      <c r="H138" s="143"/>
      <c r="I138" s="143"/>
      <c r="J138" s="1"/>
      <c r="K138" s="1"/>
      <c r="L138" s="1"/>
      <c r="M138" s="1"/>
      <c r="N138" s="1"/>
      <c r="O138" s="1"/>
      <c r="P138" s="1"/>
      <c r="S138" s="1"/>
    </row>
    <row r="139" spans="1:26" x14ac:dyDescent="0.25">
      <c r="A139" s="150"/>
      <c r="B139" s="150"/>
      <c r="C139" s="150"/>
      <c r="D139" s="150" t="s">
        <v>191</v>
      </c>
      <c r="E139" s="150"/>
      <c r="F139" s="168"/>
      <c r="G139" s="151"/>
      <c r="H139" s="151"/>
      <c r="I139" s="151"/>
      <c r="J139" s="150"/>
      <c r="K139" s="150"/>
      <c r="L139" s="150"/>
      <c r="M139" s="150"/>
      <c r="N139" s="150"/>
      <c r="O139" s="150"/>
      <c r="P139" s="150"/>
      <c r="Q139" s="147"/>
      <c r="R139" s="147"/>
      <c r="S139" s="150"/>
      <c r="T139" s="147"/>
      <c r="U139" s="147"/>
      <c r="V139" s="147"/>
      <c r="W139" s="147"/>
      <c r="X139" s="147"/>
      <c r="Y139" s="147"/>
      <c r="Z139" s="147"/>
    </row>
    <row r="140" spans="1:26" ht="24.95" customHeight="1" x14ac:dyDescent="0.25">
      <c r="A140" s="172"/>
      <c r="B140" s="169" t="s">
        <v>351</v>
      </c>
      <c r="C140" s="173" t="s">
        <v>352</v>
      </c>
      <c r="D140" s="169" t="s">
        <v>353</v>
      </c>
      <c r="E140" s="169" t="s">
        <v>354</v>
      </c>
      <c r="F140" s="170">
        <v>163.22</v>
      </c>
      <c r="G140" s="171"/>
      <c r="H140" s="171"/>
      <c r="I140" s="171">
        <f t="shared" ref="I140:I147" si="28">ROUND(F140*(G140+H140),2)</f>
        <v>0</v>
      </c>
      <c r="J140" s="169">
        <f t="shared" ref="J140:J147" si="29">ROUND(F140*(N140),2)</f>
        <v>2107.17</v>
      </c>
      <c r="K140" s="1">
        <f t="shared" ref="K140:K147" si="30">ROUND(F140*(O140),2)</f>
        <v>0</v>
      </c>
      <c r="L140" s="1">
        <f t="shared" ref="L140:L147" si="31">ROUND(F140*(G140),2)</f>
        <v>0</v>
      </c>
      <c r="M140" s="1"/>
      <c r="N140" s="1">
        <v>12.91</v>
      </c>
      <c r="O140" s="1"/>
      <c r="P140" s="168">
        <v>6.8100000000000001E-3</v>
      </c>
      <c r="Q140" s="174"/>
      <c r="R140" s="174">
        <v>6.8100000000000001E-3</v>
      </c>
      <c r="S140" s="150">
        <f t="shared" ref="S140:S146" si="32">ROUND(F140*(R140),3)</f>
        <v>1.1120000000000001</v>
      </c>
      <c r="V140" s="175"/>
      <c r="Z140">
        <v>0</v>
      </c>
    </row>
    <row r="141" spans="1:26" ht="24.95" customHeight="1" x14ac:dyDescent="0.25">
      <c r="A141" s="172"/>
      <c r="B141" s="169" t="s">
        <v>355</v>
      </c>
      <c r="C141" s="173" t="s">
        <v>356</v>
      </c>
      <c r="D141" s="169" t="s">
        <v>357</v>
      </c>
      <c r="E141" s="169" t="s">
        <v>131</v>
      </c>
      <c r="F141" s="170">
        <v>8.1</v>
      </c>
      <c r="G141" s="171"/>
      <c r="H141" s="171"/>
      <c r="I141" s="171">
        <f t="shared" si="28"/>
        <v>0</v>
      </c>
      <c r="J141" s="169">
        <f t="shared" si="29"/>
        <v>62.61</v>
      </c>
      <c r="K141" s="1">
        <f t="shared" si="30"/>
        <v>0</v>
      </c>
      <c r="L141" s="1">
        <f t="shared" si="31"/>
        <v>0</v>
      </c>
      <c r="M141" s="1"/>
      <c r="N141" s="1">
        <v>7.73</v>
      </c>
      <c r="O141" s="1"/>
      <c r="P141" s="168">
        <v>1.2999999999999999E-4</v>
      </c>
      <c r="Q141" s="174"/>
      <c r="R141" s="174">
        <v>1.2999999999999999E-4</v>
      </c>
      <c r="S141" s="150">
        <f t="shared" si="32"/>
        <v>1E-3</v>
      </c>
      <c r="V141" s="175"/>
      <c r="Z141">
        <v>0</v>
      </c>
    </row>
    <row r="142" spans="1:26" ht="24.95" customHeight="1" x14ac:dyDescent="0.25">
      <c r="A142" s="172"/>
      <c r="B142" s="169" t="s">
        <v>355</v>
      </c>
      <c r="C142" s="173" t="s">
        <v>358</v>
      </c>
      <c r="D142" s="169" t="s">
        <v>359</v>
      </c>
      <c r="E142" s="169" t="s">
        <v>131</v>
      </c>
      <c r="F142" s="170">
        <v>20.96</v>
      </c>
      <c r="G142" s="171"/>
      <c r="H142" s="171"/>
      <c r="I142" s="171">
        <f t="shared" si="28"/>
        <v>0</v>
      </c>
      <c r="J142" s="169">
        <f t="shared" si="29"/>
        <v>119.05</v>
      </c>
      <c r="K142" s="1">
        <f t="shared" si="30"/>
        <v>0</v>
      </c>
      <c r="L142" s="1">
        <f t="shared" si="31"/>
        <v>0</v>
      </c>
      <c r="M142" s="1"/>
      <c r="N142" s="1">
        <v>5.68</v>
      </c>
      <c r="O142" s="1"/>
      <c r="P142" s="168">
        <v>5.1999999999999995E-4</v>
      </c>
      <c r="Q142" s="174"/>
      <c r="R142" s="174">
        <v>5.1999999999999995E-4</v>
      </c>
      <c r="S142" s="150">
        <f t="shared" si="32"/>
        <v>1.0999999999999999E-2</v>
      </c>
      <c r="V142" s="175"/>
      <c r="Z142">
        <v>0</v>
      </c>
    </row>
    <row r="143" spans="1:26" ht="24.95" customHeight="1" x14ac:dyDescent="0.25">
      <c r="A143" s="172"/>
      <c r="B143" s="169" t="s">
        <v>355</v>
      </c>
      <c r="C143" s="173" t="s">
        <v>360</v>
      </c>
      <c r="D143" s="169" t="s">
        <v>361</v>
      </c>
      <c r="E143" s="169" t="s">
        <v>131</v>
      </c>
      <c r="F143" s="170">
        <v>21.4</v>
      </c>
      <c r="G143" s="171"/>
      <c r="H143" s="171"/>
      <c r="I143" s="171">
        <f t="shared" si="28"/>
        <v>0</v>
      </c>
      <c r="J143" s="169">
        <f t="shared" si="29"/>
        <v>252.95</v>
      </c>
      <c r="K143" s="1">
        <f t="shared" si="30"/>
        <v>0</v>
      </c>
      <c r="L143" s="1">
        <f t="shared" si="31"/>
        <v>0</v>
      </c>
      <c r="M143" s="1"/>
      <c r="N143" s="1">
        <v>11.82</v>
      </c>
      <c r="O143" s="1"/>
      <c r="P143" s="168">
        <v>2.7000000000000001E-3</v>
      </c>
      <c r="Q143" s="174"/>
      <c r="R143" s="174">
        <v>2.7000000000000001E-3</v>
      </c>
      <c r="S143" s="150">
        <f t="shared" si="32"/>
        <v>5.8000000000000003E-2</v>
      </c>
      <c r="V143" s="175"/>
      <c r="Z143">
        <v>0</v>
      </c>
    </row>
    <row r="144" spans="1:26" ht="24.95" customHeight="1" x14ac:dyDescent="0.25">
      <c r="A144" s="172"/>
      <c r="B144" s="169" t="s">
        <v>355</v>
      </c>
      <c r="C144" s="173" t="s">
        <v>362</v>
      </c>
      <c r="D144" s="169" t="s">
        <v>363</v>
      </c>
      <c r="E144" s="169" t="s">
        <v>167</v>
      </c>
      <c r="F144" s="170">
        <v>6</v>
      </c>
      <c r="G144" s="171"/>
      <c r="H144" s="171"/>
      <c r="I144" s="171">
        <f t="shared" si="28"/>
        <v>0</v>
      </c>
      <c r="J144" s="169">
        <f t="shared" si="29"/>
        <v>57.66</v>
      </c>
      <c r="K144" s="1">
        <f t="shared" si="30"/>
        <v>0</v>
      </c>
      <c r="L144" s="1">
        <f t="shared" si="31"/>
        <v>0</v>
      </c>
      <c r="M144" s="1"/>
      <c r="N144" s="1">
        <v>9.61</v>
      </c>
      <c r="O144" s="1"/>
      <c r="P144" s="168">
        <v>1E-3</v>
      </c>
      <c r="Q144" s="174"/>
      <c r="R144" s="174">
        <v>1E-3</v>
      </c>
      <c r="S144" s="150">
        <f t="shared" si="32"/>
        <v>6.0000000000000001E-3</v>
      </c>
      <c r="V144" s="175"/>
      <c r="Z144">
        <v>0</v>
      </c>
    </row>
    <row r="145" spans="1:26" ht="24.95" customHeight="1" x14ac:dyDescent="0.25">
      <c r="A145" s="172"/>
      <c r="B145" s="169" t="s">
        <v>355</v>
      </c>
      <c r="C145" s="173" t="s">
        <v>364</v>
      </c>
      <c r="D145" s="169" t="s">
        <v>365</v>
      </c>
      <c r="E145" s="169" t="s">
        <v>131</v>
      </c>
      <c r="F145" s="170">
        <v>12.2</v>
      </c>
      <c r="G145" s="171"/>
      <c r="H145" s="171"/>
      <c r="I145" s="171">
        <f t="shared" si="28"/>
        <v>0</v>
      </c>
      <c r="J145" s="169">
        <f t="shared" si="29"/>
        <v>158.36000000000001</v>
      </c>
      <c r="K145" s="1">
        <f t="shared" si="30"/>
        <v>0</v>
      </c>
      <c r="L145" s="1">
        <f t="shared" si="31"/>
        <v>0</v>
      </c>
      <c r="M145" s="1"/>
      <c r="N145" s="1">
        <v>12.98</v>
      </c>
      <c r="O145" s="1"/>
      <c r="P145" s="168">
        <v>2.6900000000000001E-3</v>
      </c>
      <c r="Q145" s="174"/>
      <c r="R145" s="174">
        <v>2.6900000000000001E-3</v>
      </c>
      <c r="S145" s="150">
        <f t="shared" si="32"/>
        <v>3.3000000000000002E-2</v>
      </c>
      <c r="V145" s="175"/>
      <c r="Z145">
        <v>0</v>
      </c>
    </row>
    <row r="146" spans="1:26" ht="24.95" customHeight="1" x14ac:dyDescent="0.25">
      <c r="A146" s="172"/>
      <c r="B146" s="169" t="s">
        <v>355</v>
      </c>
      <c r="C146" s="173" t="s">
        <v>366</v>
      </c>
      <c r="D146" s="169" t="s">
        <v>367</v>
      </c>
      <c r="E146" s="169" t="s">
        <v>131</v>
      </c>
      <c r="F146" s="170">
        <v>6.8</v>
      </c>
      <c r="G146" s="171"/>
      <c r="H146" s="171"/>
      <c r="I146" s="171">
        <f t="shared" si="28"/>
        <v>0</v>
      </c>
      <c r="J146" s="169">
        <f t="shared" si="29"/>
        <v>74.39</v>
      </c>
      <c r="K146" s="1">
        <f t="shared" si="30"/>
        <v>0</v>
      </c>
      <c r="L146" s="1">
        <f t="shared" si="31"/>
        <v>0</v>
      </c>
      <c r="M146" s="1"/>
      <c r="N146" s="1">
        <v>10.94</v>
      </c>
      <c r="O146" s="1"/>
      <c r="P146" s="168">
        <v>2.7395000000000002E-3</v>
      </c>
      <c r="Q146" s="174"/>
      <c r="R146" s="174">
        <v>2.7395000000000002E-3</v>
      </c>
      <c r="S146" s="150">
        <f t="shared" si="32"/>
        <v>1.9E-2</v>
      </c>
      <c r="V146" s="175"/>
      <c r="Z146">
        <v>0</v>
      </c>
    </row>
    <row r="147" spans="1:26" ht="24.95" customHeight="1" x14ac:dyDescent="0.25">
      <c r="A147" s="172"/>
      <c r="B147" s="169" t="s">
        <v>368</v>
      </c>
      <c r="C147" s="173" t="s">
        <v>369</v>
      </c>
      <c r="D147" s="169" t="s">
        <v>370</v>
      </c>
      <c r="E147" s="169" t="s">
        <v>127</v>
      </c>
      <c r="F147" s="170">
        <v>1.238707</v>
      </c>
      <c r="G147" s="171"/>
      <c r="H147" s="171"/>
      <c r="I147" s="171">
        <f t="shared" si="28"/>
        <v>0</v>
      </c>
      <c r="J147" s="169">
        <f t="shared" si="29"/>
        <v>58.18</v>
      </c>
      <c r="K147" s="1">
        <f t="shared" si="30"/>
        <v>0</v>
      </c>
      <c r="L147" s="1">
        <f t="shared" si="31"/>
        <v>0</v>
      </c>
      <c r="M147" s="1"/>
      <c r="N147" s="1">
        <v>46.97</v>
      </c>
      <c r="O147" s="1"/>
      <c r="P147" s="161"/>
      <c r="Q147" s="174"/>
      <c r="R147" s="174"/>
      <c r="S147" s="150"/>
      <c r="V147" s="175"/>
      <c r="Z147">
        <v>0</v>
      </c>
    </row>
    <row r="148" spans="1:26" x14ac:dyDescent="0.25">
      <c r="A148" s="150"/>
      <c r="B148" s="150"/>
      <c r="C148" s="150"/>
      <c r="D148" s="150" t="s">
        <v>191</v>
      </c>
      <c r="E148" s="150"/>
      <c r="F148" s="168"/>
      <c r="G148" s="153"/>
      <c r="H148" s="153">
        <f>ROUND((SUM(M139:M147))/1,2)</f>
        <v>0</v>
      </c>
      <c r="I148" s="153">
        <f>ROUND((SUM(I139:I147))/1,2)</f>
        <v>0</v>
      </c>
      <c r="J148" s="150"/>
      <c r="K148" s="150"/>
      <c r="L148" s="150">
        <f>ROUND((SUM(L139:L147))/1,2)</f>
        <v>0</v>
      </c>
      <c r="M148" s="150">
        <f>ROUND((SUM(M139:M147))/1,2)</f>
        <v>0</v>
      </c>
      <c r="N148" s="150"/>
      <c r="O148" s="150"/>
      <c r="P148" s="176">
        <f>ROUND((SUM(P139:P147))/1,2)</f>
        <v>0.02</v>
      </c>
      <c r="Q148" s="147"/>
      <c r="R148" s="147"/>
      <c r="S148" s="176">
        <f>ROUND((SUM(S139:S147))/1,2)</f>
        <v>1.24</v>
      </c>
      <c r="T148" s="147"/>
      <c r="U148" s="147"/>
      <c r="V148" s="147"/>
      <c r="W148" s="147"/>
      <c r="X148" s="147"/>
      <c r="Y148" s="147"/>
      <c r="Z148" s="147"/>
    </row>
    <row r="149" spans="1:26" x14ac:dyDescent="0.25">
      <c r="A149" s="1"/>
      <c r="B149" s="1"/>
      <c r="C149" s="1"/>
      <c r="D149" s="1"/>
      <c r="E149" s="1"/>
      <c r="F149" s="161"/>
      <c r="G149" s="143"/>
      <c r="H149" s="143"/>
      <c r="I149" s="143"/>
      <c r="J149" s="1"/>
      <c r="K149" s="1"/>
      <c r="L149" s="1"/>
      <c r="M149" s="1"/>
      <c r="N149" s="1"/>
      <c r="O149" s="1"/>
      <c r="P149" s="1"/>
      <c r="S149" s="1"/>
    </row>
    <row r="150" spans="1:26" x14ac:dyDescent="0.25">
      <c r="A150" s="150"/>
      <c r="B150" s="150"/>
      <c r="C150" s="150"/>
      <c r="D150" s="150" t="s">
        <v>192</v>
      </c>
      <c r="E150" s="150"/>
      <c r="F150" s="168"/>
      <c r="G150" s="151"/>
      <c r="H150" s="151"/>
      <c r="I150" s="151"/>
      <c r="J150" s="150"/>
      <c r="K150" s="150"/>
      <c r="L150" s="150"/>
      <c r="M150" s="150"/>
      <c r="N150" s="150"/>
      <c r="O150" s="150"/>
      <c r="P150" s="150"/>
      <c r="Q150" s="147"/>
      <c r="R150" s="147"/>
      <c r="S150" s="150"/>
      <c r="T150" s="147"/>
      <c r="U150" s="147"/>
      <c r="V150" s="147"/>
      <c r="W150" s="147"/>
      <c r="X150" s="147"/>
      <c r="Y150" s="147"/>
      <c r="Z150" s="147"/>
    </row>
    <row r="151" spans="1:26" ht="24.95" customHeight="1" x14ac:dyDescent="0.25">
      <c r="A151" s="172"/>
      <c r="B151" s="169" t="s">
        <v>371</v>
      </c>
      <c r="C151" s="173" t="s">
        <v>372</v>
      </c>
      <c r="D151" s="169" t="s">
        <v>373</v>
      </c>
      <c r="E151" s="169" t="s">
        <v>167</v>
      </c>
      <c r="F151" s="170">
        <v>2</v>
      </c>
      <c r="G151" s="171"/>
      <c r="H151" s="171"/>
      <c r="I151" s="171">
        <f t="shared" ref="I151:I156" si="33">ROUND(F151*(G151+H151),2)</f>
        <v>0</v>
      </c>
      <c r="J151" s="169">
        <f t="shared" ref="J151:J156" si="34">ROUND(F151*(N151),2)</f>
        <v>33.92</v>
      </c>
      <c r="K151" s="1">
        <f t="shared" ref="K151:K156" si="35">ROUND(F151*(O151),2)</f>
        <v>0</v>
      </c>
      <c r="L151" s="1">
        <f>ROUND(F151*(G151),2)</f>
        <v>0</v>
      </c>
      <c r="M151" s="1"/>
      <c r="N151" s="1">
        <v>16.96</v>
      </c>
      <c r="O151" s="1"/>
      <c r="P151" s="161"/>
      <c r="Q151" s="174"/>
      <c r="R151" s="174"/>
      <c r="S151" s="150"/>
      <c r="V151" s="175"/>
      <c r="Z151">
        <v>0</v>
      </c>
    </row>
    <row r="152" spans="1:26" ht="24.95" customHeight="1" x14ac:dyDescent="0.25">
      <c r="A152" s="172"/>
      <c r="B152" s="169" t="s">
        <v>371</v>
      </c>
      <c r="C152" s="173" t="s">
        <v>374</v>
      </c>
      <c r="D152" s="169" t="s">
        <v>375</v>
      </c>
      <c r="E152" s="169" t="s">
        <v>127</v>
      </c>
      <c r="F152" s="170">
        <v>0.125</v>
      </c>
      <c r="G152" s="171"/>
      <c r="H152" s="171"/>
      <c r="I152" s="171">
        <f t="shared" si="33"/>
        <v>0</v>
      </c>
      <c r="J152" s="169">
        <f t="shared" si="34"/>
        <v>2.66</v>
      </c>
      <c r="K152" s="1">
        <f t="shared" si="35"/>
        <v>0</v>
      </c>
      <c r="L152" s="1">
        <f>ROUND(F152*(G152),2)</f>
        <v>0</v>
      </c>
      <c r="M152" s="1"/>
      <c r="N152" s="1">
        <v>21.27</v>
      </c>
      <c r="O152" s="1"/>
      <c r="P152" s="161"/>
      <c r="Q152" s="174"/>
      <c r="R152" s="174"/>
      <c r="S152" s="150"/>
      <c r="V152" s="175"/>
      <c r="Z152">
        <v>0</v>
      </c>
    </row>
    <row r="153" spans="1:26" ht="24.95" customHeight="1" x14ac:dyDescent="0.25">
      <c r="A153" s="172"/>
      <c r="B153" s="169" t="s">
        <v>170</v>
      </c>
      <c r="C153" s="173" t="s">
        <v>376</v>
      </c>
      <c r="D153" s="169" t="s">
        <v>377</v>
      </c>
      <c r="E153" s="169" t="s">
        <v>110</v>
      </c>
      <c r="F153" s="170">
        <v>36</v>
      </c>
      <c r="G153" s="171"/>
      <c r="H153" s="171"/>
      <c r="I153" s="171">
        <f t="shared" si="33"/>
        <v>0</v>
      </c>
      <c r="J153" s="169">
        <f t="shared" si="34"/>
        <v>295.2</v>
      </c>
      <c r="K153" s="1">
        <f t="shared" si="35"/>
        <v>0</v>
      </c>
      <c r="L153" s="1">
        <f>ROUND(F153*(G153),2)</f>
        <v>0</v>
      </c>
      <c r="M153" s="1"/>
      <c r="N153" s="1">
        <v>8.1999999999999993</v>
      </c>
      <c r="O153" s="1"/>
      <c r="P153" s="161"/>
      <c r="Q153" s="174"/>
      <c r="R153" s="174"/>
      <c r="S153" s="150"/>
      <c r="V153" s="175"/>
      <c r="Z153">
        <v>0</v>
      </c>
    </row>
    <row r="154" spans="1:26" ht="24.95" customHeight="1" x14ac:dyDescent="0.25">
      <c r="A154" s="172"/>
      <c r="B154" s="169" t="s">
        <v>170</v>
      </c>
      <c r="C154" s="173" t="s">
        <v>378</v>
      </c>
      <c r="D154" s="169" t="s">
        <v>379</v>
      </c>
      <c r="E154" s="169" t="s">
        <v>380</v>
      </c>
      <c r="F154" s="170">
        <v>46.92</v>
      </c>
      <c r="G154" s="171"/>
      <c r="H154" s="171"/>
      <c r="I154" s="171">
        <f t="shared" si="33"/>
        <v>0</v>
      </c>
      <c r="J154" s="169">
        <f t="shared" si="34"/>
        <v>268.38</v>
      </c>
      <c r="K154" s="1">
        <f t="shared" si="35"/>
        <v>0</v>
      </c>
      <c r="L154" s="1">
        <f>ROUND(F154*(G154),2)</f>
        <v>0</v>
      </c>
      <c r="M154" s="1"/>
      <c r="N154" s="1">
        <v>5.72</v>
      </c>
      <c r="O154" s="1"/>
      <c r="P154" s="161"/>
      <c r="Q154" s="174"/>
      <c r="R154" s="174"/>
      <c r="S154" s="150"/>
      <c r="V154" s="175"/>
      <c r="Z154">
        <v>0</v>
      </c>
    </row>
    <row r="155" spans="1:26" ht="24.95" customHeight="1" x14ac:dyDescent="0.25">
      <c r="A155" s="172"/>
      <c r="B155" s="169" t="s">
        <v>170</v>
      </c>
      <c r="C155" s="173" t="s">
        <v>381</v>
      </c>
      <c r="D155" s="169" t="s">
        <v>382</v>
      </c>
      <c r="E155" s="169" t="s">
        <v>167</v>
      </c>
      <c r="F155" s="170">
        <v>8</v>
      </c>
      <c r="G155" s="171"/>
      <c r="H155" s="171"/>
      <c r="I155" s="171">
        <f t="shared" si="33"/>
        <v>0</v>
      </c>
      <c r="J155" s="169">
        <f t="shared" si="34"/>
        <v>253.44</v>
      </c>
      <c r="K155" s="1">
        <f t="shared" si="35"/>
        <v>0</v>
      </c>
      <c r="L155" s="1">
        <f>ROUND(F155*(G155),2)</f>
        <v>0</v>
      </c>
      <c r="M155" s="1"/>
      <c r="N155" s="1">
        <v>31.68</v>
      </c>
      <c r="O155" s="1"/>
      <c r="P155" s="161"/>
      <c r="Q155" s="174"/>
      <c r="R155" s="174"/>
      <c r="S155" s="150"/>
      <c r="V155" s="175"/>
      <c r="Z155">
        <v>0</v>
      </c>
    </row>
    <row r="156" spans="1:26" ht="24.95" customHeight="1" x14ac:dyDescent="0.25">
      <c r="A156" s="172"/>
      <c r="B156" s="169" t="s">
        <v>383</v>
      </c>
      <c r="C156" s="173" t="s">
        <v>384</v>
      </c>
      <c r="D156" s="169" t="s">
        <v>385</v>
      </c>
      <c r="E156" s="169" t="s">
        <v>386</v>
      </c>
      <c r="F156" s="170">
        <v>2</v>
      </c>
      <c r="G156" s="171"/>
      <c r="H156" s="171"/>
      <c r="I156" s="171">
        <f t="shared" si="33"/>
        <v>0</v>
      </c>
      <c r="J156" s="169">
        <f t="shared" si="34"/>
        <v>296</v>
      </c>
      <c r="K156" s="1">
        <f t="shared" si="35"/>
        <v>0</v>
      </c>
      <c r="L156" s="1"/>
      <c r="M156" s="1">
        <f>ROUND(F156*(G156),2)</f>
        <v>0</v>
      </c>
      <c r="N156" s="1">
        <v>148</v>
      </c>
      <c r="O156" s="1"/>
      <c r="P156" s="161"/>
      <c r="Q156" s="174"/>
      <c r="R156" s="174"/>
      <c r="S156" s="150"/>
      <c r="V156" s="175"/>
      <c r="Z156">
        <v>0</v>
      </c>
    </row>
    <row r="157" spans="1:26" x14ac:dyDescent="0.25">
      <c r="A157" s="150"/>
      <c r="B157" s="150"/>
      <c r="C157" s="150"/>
      <c r="D157" s="150" t="s">
        <v>192</v>
      </c>
      <c r="E157" s="150"/>
      <c r="F157" s="168"/>
      <c r="G157" s="153"/>
      <c r="H157" s="153">
        <f>ROUND((SUM(M150:M156))/1,2)</f>
        <v>0</v>
      </c>
      <c r="I157" s="153">
        <f>ROUND((SUM(I150:I156))/1,2)</f>
        <v>0</v>
      </c>
      <c r="J157" s="150"/>
      <c r="K157" s="150"/>
      <c r="L157" s="150">
        <f>ROUND((SUM(L150:L156))/1,2)</f>
        <v>0</v>
      </c>
      <c r="M157" s="150">
        <f>ROUND((SUM(M150:M156))/1,2)</f>
        <v>0</v>
      </c>
      <c r="N157" s="150"/>
      <c r="O157" s="150"/>
      <c r="P157" s="176">
        <f>ROUND((SUM(P150:P156))/1,2)</f>
        <v>0</v>
      </c>
      <c r="Q157" s="147"/>
      <c r="R157" s="147"/>
      <c r="S157" s="176">
        <f>ROUND((SUM(S150:S156))/1,2)</f>
        <v>0</v>
      </c>
      <c r="T157" s="147"/>
      <c r="U157" s="147"/>
      <c r="V157" s="147"/>
      <c r="W157" s="147"/>
      <c r="X157" s="147"/>
      <c r="Y157" s="147"/>
      <c r="Z157" s="147"/>
    </row>
    <row r="158" spans="1:26" x14ac:dyDescent="0.25">
      <c r="A158" s="1"/>
      <c r="B158" s="1"/>
      <c r="C158" s="1"/>
      <c r="D158" s="1"/>
      <c r="E158" s="1"/>
      <c r="F158" s="161"/>
      <c r="G158" s="143"/>
      <c r="H158" s="143"/>
      <c r="I158" s="143"/>
      <c r="J158" s="1"/>
      <c r="K158" s="1"/>
      <c r="L158" s="1"/>
      <c r="M158" s="1"/>
      <c r="N158" s="1"/>
      <c r="O158" s="1"/>
      <c r="P158" s="1"/>
      <c r="S158" s="1"/>
    </row>
    <row r="159" spans="1:26" x14ac:dyDescent="0.25">
      <c r="A159" s="150"/>
      <c r="B159" s="150"/>
      <c r="C159" s="150"/>
      <c r="D159" s="150" t="s">
        <v>76</v>
      </c>
      <c r="E159" s="150"/>
      <c r="F159" s="168"/>
      <c r="G159" s="151"/>
      <c r="H159" s="151"/>
      <c r="I159" s="151"/>
      <c r="J159" s="150"/>
      <c r="K159" s="150"/>
      <c r="L159" s="150"/>
      <c r="M159" s="150"/>
      <c r="N159" s="150"/>
      <c r="O159" s="150"/>
      <c r="P159" s="150"/>
      <c r="Q159" s="147"/>
      <c r="R159" s="147"/>
      <c r="S159" s="150"/>
      <c r="T159" s="147"/>
      <c r="U159" s="147"/>
      <c r="V159" s="147"/>
      <c r="W159" s="147"/>
      <c r="X159" s="147"/>
      <c r="Y159" s="147"/>
      <c r="Z159" s="147"/>
    </row>
    <row r="160" spans="1:26" ht="24.95" customHeight="1" x14ac:dyDescent="0.25">
      <c r="A160" s="172"/>
      <c r="B160" s="169" t="s">
        <v>371</v>
      </c>
      <c r="C160" s="173" t="s">
        <v>387</v>
      </c>
      <c r="D160" s="169" t="s">
        <v>388</v>
      </c>
      <c r="E160" s="169" t="s">
        <v>131</v>
      </c>
      <c r="F160" s="170">
        <v>31.2</v>
      </c>
      <c r="G160" s="171"/>
      <c r="H160" s="171"/>
      <c r="I160" s="171">
        <f t="shared" ref="I160:I169" si="36">ROUND(F160*(G160+H160),2)</f>
        <v>0</v>
      </c>
      <c r="J160" s="169">
        <f t="shared" ref="J160:J169" si="37">ROUND(F160*(N160),2)</f>
        <v>273.31</v>
      </c>
      <c r="K160" s="1">
        <f t="shared" ref="K160:K169" si="38">ROUND(F160*(O160),2)</f>
        <v>0</v>
      </c>
      <c r="L160" s="1">
        <f t="shared" ref="L160:L168" si="39">ROUND(F160*(G160),2)</f>
        <v>0</v>
      </c>
      <c r="M160" s="1"/>
      <c r="N160" s="1">
        <v>8.76</v>
      </c>
      <c r="O160" s="1"/>
      <c r="P160" s="168">
        <v>1E-4</v>
      </c>
      <c r="Q160" s="174"/>
      <c r="R160" s="174">
        <v>1E-4</v>
      </c>
      <c r="S160" s="150">
        <f>ROUND(F160*(R160),3)</f>
        <v>3.0000000000000001E-3</v>
      </c>
      <c r="V160" s="175"/>
      <c r="Z160">
        <v>0</v>
      </c>
    </row>
    <row r="161" spans="1:26" ht="35.1" customHeight="1" x14ac:dyDescent="0.25">
      <c r="A161" s="172"/>
      <c r="B161" s="169" t="s">
        <v>389</v>
      </c>
      <c r="C161" s="173" t="s">
        <v>390</v>
      </c>
      <c r="D161" s="169" t="s">
        <v>391</v>
      </c>
      <c r="E161" s="169" t="s">
        <v>110</v>
      </c>
      <c r="F161" s="170">
        <v>31.54</v>
      </c>
      <c r="G161" s="171"/>
      <c r="H161" s="171"/>
      <c r="I161" s="171">
        <f t="shared" si="36"/>
        <v>0</v>
      </c>
      <c r="J161" s="169">
        <f t="shared" si="37"/>
        <v>445.66</v>
      </c>
      <c r="K161" s="1">
        <f t="shared" si="38"/>
        <v>0</v>
      </c>
      <c r="L161" s="1">
        <f t="shared" si="39"/>
        <v>0</v>
      </c>
      <c r="M161" s="1"/>
      <c r="N161" s="1">
        <v>14.13</v>
      </c>
      <c r="O161" s="1"/>
      <c r="P161" s="161"/>
      <c r="Q161" s="174"/>
      <c r="R161" s="174"/>
      <c r="S161" s="150"/>
      <c r="V161" s="175"/>
      <c r="Z161">
        <v>0</v>
      </c>
    </row>
    <row r="162" spans="1:26" ht="24.95" customHeight="1" x14ac:dyDescent="0.25">
      <c r="A162" s="172"/>
      <c r="B162" s="169" t="s">
        <v>392</v>
      </c>
      <c r="C162" s="173" t="s">
        <v>393</v>
      </c>
      <c r="D162" s="169" t="s">
        <v>394</v>
      </c>
      <c r="E162" s="169" t="s">
        <v>127</v>
      </c>
      <c r="F162" s="170">
        <v>0.54100000000000004</v>
      </c>
      <c r="G162" s="171"/>
      <c r="H162" s="171"/>
      <c r="I162" s="171">
        <f t="shared" si="36"/>
        <v>0</v>
      </c>
      <c r="J162" s="169">
        <f t="shared" si="37"/>
        <v>17.14</v>
      </c>
      <c r="K162" s="1">
        <f t="shared" si="38"/>
        <v>0</v>
      </c>
      <c r="L162" s="1">
        <f t="shared" si="39"/>
        <v>0</v>
      </c>
      <c r="M162" s="1"/>
      <c r="N162" s="1">
        <v>31.68</v>
      </c>
      <c r="O162" s="1"/>
      <c r="P162" s="161"/>
      <c r="Q162" s="174"/>
      <c r="R162" s="174"/>
      <c r="S162" s="150"/>
      <c r="V162" s="175"/>
      <c r="Z162">
        <v>0</v>
      </c>
    </row>
    <row r="163" spans="1:26" ht="24.95" customHeight="1" x14ac:dyDescent="0.25">
      <c r="A163" s="172"/>
      <c r="B163" s="169" t="s">
        <v>170</v>
      </c>
      <c r="C163" s="173" t="s">
        <v>171</v>
      </c>
      <c r="D163" s="169" t="s">
        <v>395</v>
      </c>
      <c r="E163" s="169" t="s">
        <v>131</v>
      </c>
      <c r="F163" s="170">
        <v>2.1230000000000002</v>
      </c>
      <c r="G163" s="171"/>
      <c r="H163" s="171"/>
      <c r="I163" s="171">
        <f t="shared" si="36"/>
        <v>0</v>
      </c>
      <c r="J163" s="169">
        <f t="shared" si="37"/>
        <v>11.85</v>
      </c>
      <c r="K163" s="1">
        <f t="shared" si="38"/>
        <v>0</v>
      </c>
      <c r="L163" s="1">
        <f t="shared" si="39"/>
        <v>0</v>
      </c>
      <c r="M163" s="1"/>
      <c r="N163" s="1">
        <v>5.58</v>
      </c>
      <c r="O163" s="1"/>
      <c r="P163" s="161"/>
      <c r="Q163" s="174"/>
      <c r="R163" s="174"/>
      <c r="S163" s="150"/>
      <c r="V163" s="175"/>
      <c r="Z163">
        <v>0</v>
      </c>
    </row>
    <row r="164" spans="1:26" ht="24.95" customHeight="1" x14ac:dyDescent="0.25">
      <c r="A164" s="172"/>
      <c r="B164" s="169" t="s">
        <v>170</v>
      </c>
      <c r="C164" s="173" t="s">
        <v>396</v>
      </c>
      <c r="D164" s="169" t="s">
        <v>397</v>
      </c>
      <c r="E164" s="169" t="s">
        <v>131</v>
      </c>
      <c r="F164" s="170">
        <v>8.94</v>
      </c>
      <c r="G164" s="171"/>
      <c r="H164" s="171"/>
      <c r="I164" s="171">
        <f t="shared" si="36"/>
        <v>0</v>
      </c>
      <c r="J164" s="169">
        <f t="shared" si="37"/>
        <v>194.53</v>
      </c>
      <c r="K164" s="1">
        <f t="shared" si="38"/>
        <v>0</v>
      </c>
      <c r="L164" s="1">
        <f t="shared" si="39"/>
        <v>0</v>
      </c>
      <c r="M164" s="1"/>
      <c r="N164" s="1">
        <v>21.76</v>
      </c>
      <c r="O164" s="1"/>
      <c r="P164" s="161"/>
      <c r="Q164" s="174"/>
      <c r="R164" s="174"/>
      <c r="S164" s="150"/>
      <c r="V164" s="175"/>
      <c r="Z164">
        <v>0</v>
      </c>
    </row>
    <row r="165" spans="1:26" ht="24.95" customHeight="1" x14ac:dyDescent="0.25">
      <c r="A165" s="172"/>
      <c r="B165" s="169" t="s">
        <v>170</v>
      </c>
      <c r="C165" s="173" t="s">
        <v>398</v>
      </c>
      <c r="D165" s="169" t="s">
        <v>399</v>
      </c>
      <c r="E165" s="169" t="s">
        <v>167</v>
      </c>
      <c r="F165" s="170">
        <v>12</v>
      </c>
      <c r="G165" s="171"/>
      <c r="H165" s="171"/>
      <c r="I165" s="171">
        <f t="shared" si="36"/>
        <v>0</v>
      </c>
      <c r="J165" s="169">
        <f t="shared" si="37"/>
        <v>27.84</v>
      </c>
      <c r="K165" s="1">
        <f t="shared" si="38"/>
        <v>0</v>
      </c>
      <c r="L165" s="1">
        <f t="shared" si="39"/>
        <v>0</v>
      </c>
      <c r="M165" s="1"/>
      <c r="N165" s="1">
        <v>2.3199999999999998</v>
      </c>
      <c r="O165" s="1"/>
      <c r="P165" s="161"/>
      <c r="Q165" s="174"/>
      <c r="R165" s="174"/>
      <c r="S165" s="150"/>
      <c r="V165" s="175"/>
      <c r="Z165">
        <v>0</v>
      </c>
    </row>
    <row r="166" spans="1:26" ht="24.95" customHeight="1" x14ac:dyDescent="0.25">
      <c r="A166" s="172"/>
      <c r="B166" s="169" t="s">
        <v>170</v>
      </c>
      <c r="C166" s="173" t="s">
        <v>398</v>
      </c>
      <c r="D166" s="169" t="s">
        <v>400</v>
      </c>
      <c r="E166" s="169" t="s">
        <v>131</v>
      </c>
      <c r="F166" s="170">
        <v>6.6959999999999997</v>
      </c>
      <c r="G166" s="171"/>
      <c r="H166" s="171"/>
      <c r="I166" s="171">
        <f t="shared" si="36"/>
        <v>0</v>
      </c>
      <c r="J166" s="169">
        <f t="shared" si="37"/>
        <v>141.96</v>
      </c>
      <c r="K166" s="1">
        <f t="shared" si="38"/>
        <v>0</v>
      </c>
      <c r="L166" s="1">
        <f t="shared" si="39"/>
        <v>0</v>
      </c>
      <c r="M166" s="1"/>
      <c r="N166" s="1">
        <v>21.2</v>
      </c>
      <c r="O166" s="1"/>
      <c r="P166" s="161"/>
      <c r="Q166" s="174"/>
      <c r="R166" s="174"/>
      <c r="S166" s="150"/>
      <c r="V166" s="175"/>
      <c r="Z166">
        <v>0</v>
      </c>
    </row>
    <row r="167" spans="1:26" ht="24.95" customHeight="1" x14ac:dyDescent="0.25">
      <c r="A167" s="172"/>
      <c r="B167" s="169" t="s">
        <v>170</v>
      </c>
      <c r="C167" s="173" t="s">
        <v>401</v>
      </c>
      <c r="D167" s="169" t="s">
        <v>402</v>
      </c>
      <c r="E167" s="169" t="s">
        <v>403</v>
      </c>
      <c r="F167" s="170">
        <v>2</v>
      </c>
      <c r="G167" s="171"/>
      <c r="H167" s="171"/>
      <c r="I167" s="171">
        <f t="shared" si="36"/>
        <v>0</v>
      </c>
      <c r="J167" s="169">
        <f t="shared" si="37"/>
        <v>337.6</v>
      </c>
      <c r="K167" s="1">
        <f t="shared" si="38"/>
        <v>0</v>
      </c>
      <c r="L167" s="1">
        <f t="shared" si="39"/>
        <v>0</v>
      </c>
      <c r="M167" s="1"/>
      <c r="N167" s="1">
        <v>168.8</v>
      </c>
      <c r="O167" s="1"/>
      <c r="P167" s="161"/>
      <c r="Q167" s="174"/>
      <c r="R167" s="174"/>
      <c r="S167" s="150"/>
      <c r="V167" s="175"/>
      <c r="Z167">
        <v>0</v>
      </c>
    </row>
    <row r="168" spans="1:26" ht="24.95" customHeight="1" x14ac:dyDescent="0.25">
      <c r="A168" s="172"/>
      <c r="B168" s="169" t="s">
        <v>404</v>
      </c>
      <c r="C168" s="173" t="s">
        <v>405</v>
      </c>
      <c r="D168" s="169" t="s">
        <v>406</v>
      </c>
      <c r="E168" s="169" t="s">
        <v>167</v>
      </c>
      <c r="F168" s="170">
        <v>2</v>
      </c>
      <c r="G168" s="171"/>
      <c r="H168" s="171"/>
      <c r="I168" s="171">
        <f t="shared" si="36"/>
        <v>0</v>
      </c>
      <c r="J168" s="169">
        <f t="shared" si="37"/>
        <v>464</v>
      </c>
      <c r="K168" s="1">
        <f t="shared" si="38"/>
        <v>0</v>
      </c>
      <c r="L168" s="1">
        <f t="shared" si="39"/>
        <v>0</v>
      </c>
      <c r="M168" s="1"/>
      <c r="N168" s="1">
        <v>232</v>
      </c>
      <c r="O168" s="1"/>
      <c r="P168" s="161"/>
      <c r="Q168" s="174"/>
      <c r="R168" s="174"/>
      <c r="S168" s="150"/>
      <c r="V168" s="175"/>
      <c r="Z168">
        <v>0</v>
      </c>
    </row>
    <row r="169" spans="1:26" ht="35.1" customHeight="1" x14ac:dyDescent="0.25">
      <c r="A169" s="172"/>
      <c r="B169" s="169" t="s">
        <v>383</v>
      </c>
      <c r="C169" s="173" t="s">
        <v>407</v>
      </c>
      <c r="D169" s="169" t="s">
        <v>408</v>
      </c>
      <c r="E169" s="169" t="s">
        <v>386</v>
      </c>
      <c r="F169" s="170">
        <v>2</v>
      </c>
      <c r="G169" s="171"/>
      <c r="H169" s="171"/>
      <c r="I169" s="171">
        <f t="shared" si="36"/>
        <v>0</v>
      </c>
      <c r="J169" s="169">
        <f t="shared" si="37"/>
        <v>1104</v>
      </c>
      <c r="K169" s="1">
        <f t="shared" si="38"/>
        <v>0</v>
      </c>
      <c r="L169" s="1"/>
      <c r="M169" s="1">
        <f>ROUND(F169*(G169),2)</f>
        <v>0</v>
      </c>
      <c r="N169" s="1">
        <v>552</v>
      </c>
      <c r="O169" s="1"/>
      <c r="P169" s="161"/>
      <c r="Q169" s="174"/>
      <c r="R169" s="174"/>
      <c r="S169" s="150"/>
      <c r="V169" s="175"/>
      <c r="Z169">
        <v>0</v>
      </c>
    </row>
    <row r="170" spans="1:26" x14ac:dyDescent="0.25">
      <c r="A170" s="150"/>
      <c r="B170" s="150"/>
      <c r="C170" s="150"/>
      <c r="D170" s="150" t="s">
        <v>76</v>
      </c>
      <c r="E170" s="150"/>
      <c r="F170" s="168"/>
      <c r="G170" s="153"/>
      <c r="H170" s="153">
        <f>ROUND((SUM(M159:M169))/1,2)</f>
        <v>0</v>
      </c>
      <c r="I170" s="153">
        <f>ROUND((SUM(I159:I169))/1,2)</f>
        <v>0</v>
      </c>
      <c r="J170" s="150"/>
      <c r="K170" s="150"/>
      <c r="L170" s="150">
        <f>ROUND((SUM(L159:L169))/1,2)</f>
        <v>0</v>
      </c>
      <c r="M170" s="150">
        <f>ROUND((SUM(M159:M169))/1,2)</f>
        <v>0</v>
      </c>
      <c r="N170" s="150"/>
      <c r="O170" s="150"/>
      <c r="P170" s="176">
        <f>ROUND((SUM(P159:P169))/1,2)</f>
        <v>0</v>
      </c>
      <c r="Q170" s="147"/>
      <c r="R170" s="147"/>
      <c r="S170" s="176">
        <f>ROUND((SUM(S159:S169))/1,2)</f>
        <v>0</v>
      </c>
      <c r="T170" s="147"/>
      <c r="U170" s="147"/>
      <c r="V170" s="147"/>
      <c r="W170" s="147"/>
      <c r="X170" s="147"/>
      <c r="Y170" s="147"/>
      <c r="Z170" s="147"/>
    </row>
    <row r="171" spans="1:26" x14ac:dyDescent="0.25">
      <c r="A171" s="1"/>
      <c r="B171" s="1"/>
      <c r="C171" s="1"/>
      <c r="D171" s="1"/>
      <c r="E171" s="1"/>
      <c r="F171" s="161"/>
      <c r="G171" s="143"/>
      <c r="H171" s="143"/>
      <c r="I171" s="143"/>
      <c r="J171" s="1"/>
      <c r="K171" s="1"/>
      <c r="L171" s="1"/>
      <c r="M171" s="1"/>
      <c r="N171" s="1"/>
      <c r="O171" s="1"/>
      <c r="P171" s="1"/>
      <c r="S171" s="1"/>
    </row>
    <row r="172" spans="1:26" x14ac:dyDescent="0.25">
      <c r="A172" s="150"/>
      <c r="B172" s="150"/>
      <c r="C172" s="150"/>
      <c r="D172" s="150" t="s">
        <v>193</v>
      </c>
      <c r="E172" s="150"/>
      <c r="F172" s="168"/>
      <c r="G172" s="151"/>
      <c r="H172" s="151"/>
      <c r="I172" s="151"/>
      <c r="J172" s="150"/>
      <c r="K172" s="150"/>
      <c r="L172" s="150"/>
      <c r="M172" s="150"/>
      <c r="N172" s="150"/>
      <c r="O172" s="150"/>
      <c r="P172" s="150"/>
      <c r="Q172" s="147"/>
      <c r="R172" s="147"/>
      <c r="S172" s="150"/>
      <c r="T172" s="147"/>
      <c r="U172" s="147"/>
      <c r="V172" s="147"/>
      <c r="W172" s="147"/>
      <c r="X172" s="147"/>
      <c r="Y172" s="147"/>
      <c r="Z172" s="147"/>
    </row>
    <row r="173" spans="1:26" ht="24.95" customHeight="1" x14ac:dyDescent="0.25">
      <c r="A173" s="172"/>
      <c r="B173" s="169" t="s">
        <v>409</v>
      </c>
      <c r="C173" s="173" t="s">
        <v>410</v>
      </c>
      <c r="D173" s="169" t="s">
        <v>411</v>
      </c>
      <c r="E173" s="169" t="s">
        <v>110</v>
      </c>
      <c r="F173" s="170">
        <v>2.6880000000000002</v>
      </c>
      <c r="G173" s="171"/>
      <c r="H173" s="171"/>
      <c r="I173" s="171">
        <f>ROUND(F173*(G173+H173),2)</f>
        <v>0</v>
      </c>
      <c r="J173" s="169">
        <f>ROUND(F173*(N173),2)</f>
        <v>42.31</v>
      </c>
      <c r="K173" s="1">
        <f>ROUND(F173*(O173),2)</f>
        <v>0</v>
      </c>
      <c r="L173" s="1">
        <f>ROUND(F173*(G173),2)</f>
        <v>0</v>
      </c>
      <c r="M173" s="1"/>
      <c r="N173" s="1">
        <v>15.74</v>
      </c>
      <c r="O173" s="1"/>
      <c r="P173" s="168">
        <v>4.4491000000000003E-2</v>
      </c>
      <c r="Q173" s="174"/>
      <c r="R173" s="174">
        <v>4.4491000000000003E-2</v>
      </c>
      <c r="S173" s="150">
        <f>ROUND(F173*(R173),3)</f>
        <v>0.12</v>
      </c>
      <c r="V173" s="175"/>
      <c r="Z173">
        <v>0</v>
      </c>
    </row>
    <row r="174" spans="1:26" ht="24.95" customHeight="1" x14ac:dyDescent="0.25">
      <c r="A174" s="172"/>
      <c r="B174" s="169" t="s">
        <v>409</v>
      </c>
      <c r="C174" s="173" t="s">
        <v>412</v>
      </c>
      <c r="D174" s="169" t="s">
        <v>413</v>
      </c>
      <c r="E174" s="169" t="s">
        <v>110</v>
      </c>
      <c r="F174" s="170">
        <v>33.299999999999997</v>
      </c>
      <c r="G174" s="171"/>
      <c r="H174" s="171"/>
      <c r="I174" s="171">
        <f>ROUND(F174*(G174+H174),2)</f>
        <v>0</v>
      </c>
      <c r="J174" s="169">
        <f>ROUND(F174*(N174),2)</f>
        <v>316.35000000000002</v>
      </c>
      <c r="K174" s="1">
        <f>ROUND(F174*(O174),2)</f>
        <v>0</v>
      </c>
      <c r="L174" s="1">
        <f>ROUND(F174*(G174),2)</f>
        <v>0</v>
      </c>
      <c r="M174" s="1"/>
      <c r="N174" s="1">
        <v>9.5</v>
      </c>
      <c r="O174" s="1"/>
      <c r="P174" s="168">
        <v>4.9100000000000003E-3</v>
      </c>
      <c r="Q174" s="174"/>
      <c r="R174" s="174">
        <v>4.9100000000000003E-3</v>
      </c>
      <c r="S174" s="150">
        <f>ROUND(F174*(R174),3)</f>
        <v>0.16400000000000001</v>
      </c>
      <c r="V174" s="175"/>
      <c r="Z174">
        <v>0</v>
      </c>
    </row>
    <row r="175" spans="1:26" ht="24.95" customHeight="1" x14ac:dyDescent="0.25">
      <c r="A175" s="172"/>
      <c r="B175" s="169" t="s">
        <v>409</v>
      </c>
      <c r="C175" s="173" t="s">
        <v>414</v>
      </c>
      <c r="D175" s="169" t="s">
        <v>415</v>
      </c>
      <c r="E175" s="169" t="s">
        <v>131</v>
      </c>
      <c r="F175" s="170">
        <v>38.299999999999997</v>
      </c>
      <c r="G175" s="171"/>
      <c r="H175" s="171"/>
      <c r="I175" s="171">
        <f>ROUND(F175*(G175+H175),2)</f>
        <v>0</v>
      </c>
      <c r="J175" s="169">
        <f>ROUND(F175*(N175),2)</f>
        <v>589.44000000000005</v>
      </c>
      <c r="K175" s="1">
        <f>ROUND(F175*(O175),2)</f>
        <v>0</v>
      </c>
      <c r="L175" s="1">
        <f>ROUND(F175*(G175),2)</f>
        <v>0</v>
      </c>
      <c r="M175" s="1"/>
      <c r="N175" s="1">
        <v>15.39</v>
      </c>
      <c r="O175" s="1"/>
      <c r="P175" s="168">
        <v>9.7000000000000005E-4</v>
      </c>
      <c r="Q175" s="174"/>
      <c r="R175" s="174">
        <v>9.7000000000000005E-4</v>
      </c>
      <c r="S175" s="150">
        <f>ROUND(F175*(R175),3)</f>
        <v>3.6999999999999998E-2</v>
      </c>
      <c r="V175" s="175"/>
      <c r="Z175">
        <v>0</v>
      </c>
    </row>
    <row r="176" spans="1:26" ht="24.95" customHeight="1" x14ac:dyDescent="0.25">
      <c r="A176" s="172"/>
      <c r="B176" s="169" t="s">
        <v>409</v>
      </c>
      <c r="C176" s="173" t="s">
        <v>414</v>
      </c>
      <c r="D176" s="169" t="s">
        <v>416</v>
      </c>
      <c r="E176" s="169" t="s">
        <v>127</v>
      </c>
      <c r="F176" s="170">
        <v>1.014146808</v>
      </c>
      <c r="G176" s="171"/>
      <c r="H176" s="171"/>
      <c r="I176" s="171">
        <f>ROUND(F176*(G176+H176),2)</f>
        <v>0</v>
      </c>
      <c r="J176" s="169">
        <f>ROUND(F176*(N176),2)</f>
        <v>15.61</v>
      </c>
      <c r="K176" s="1">
        <f>ROUND(F176*(O176),2)</f>
        <v>0</v>
      </c>
      <c r="L176" s="1">
        <f>ROUND(F176*(G176),2)</f>
        <v>0</v>
      </c>
      <c r="M176" s="1"/>
      <c r="N176" s="1">
        <v>15.39</v>
      </c>
      <c r="O176" s="1"/>
      <c r="P176" s="161"/>
      <c r="Q176" s="174"/>
      <c r="R176" s="174"/>
      <c r="S176" s="150"/>
      <c r="V176" s="175"/>
      <c r="Z176">
        <v>0</v>
      </c>
    </row>
    <row r="177" spans="1:26" ht="24.95" customHeight="1" x14ac:dyDescent="0.25">
      <c r="A177" s="172"/>
      <c r="B177" s="169" t="s">
        <v>164</v>
      </c>
      <c r="C177" s="173" t="s">
        <v>417</v>
      </c>
      <c r="D177" s="169" t="s">
        <v>418</v>
      </c>
      <c r="E177" s="169" t="s">
        <v>110</v>
      </c>
      <c r="F177" s="170">
        <v>40.613999999999997</v>
      </c>
      <c r="G177" s="171"/>
      <c r="H177" s="171"/>
      <c r="I177" s="171">
        <f>ROUND(F177*(G177+H177),2)</f>
        <v>0</v>
      </c>
      <c r="J177" s="169">
        <f>ROUND(F177*(N177),2)</f>
        <v>357.4</v>
      </c>
      <c r="K177" s="1">
        <f>ROUND(F177*(O177),2)</f>
        <v>0</v>
      </c>
      <c r="L177" s="1"/>
      <c r="M177" s="1">
        <f>ROUND(F177*(G177),2)</f>
        <v>0</v>
      </c>
      <c r="N177" s="1">
        <v>8.8000000000000007</v>
      </c>
      <c r="O177" s="1"/>
      <c r="P177" s="168">
        <v>1.7999999999999999E-2</v>
      </c>
      <c r="Q177" s="174"/>
      <c r="R177" s="174">
        <v>1.7999999999999999E-2</v>
      </c>
      <c r="S177" s="150">
        <f>ROUND(F177*(R177),3)</f>
        <v>0.73099999999999998</v>
      </c>
      <c r="V177" s="175"/>
      <c r="Z177">
        <v>0</v>
      </c>
    </row>
    <row r="178" spans="1:26" x14ac:dyDescent="0.25">
      <c r="A178" s="150"/>
      <c r="B178" s="150"/>
      <c r="C178" s="150"/>
      <c r="D178" s="150" t="s">
        <v>193</v>
      </c>
      <c r="E178" s="150"/>
      <c r="F178" s="168"/>
      <c r="G178" s="153"/>
      <c r="H178" s="153">
        <f>ROUND((SUM(M172:M177))/1,2)</f>
        <v>0</v>
      </c>
      <c r="I178" s="153">
        <f>ROUND((SUM(I172:I177))/1,2)</f>
        <v>0</v>
      </c>
      <c r="J178" s="150"/>
      <c r="K178" s="150"/>
      <c r="L178" s="150">
        <f>ROUND((SUM(L172:L177))/1,2)</f>
        <v>0</v>
      </c>
      <c r="M178" s="150">
        <f>ROUND((SUM(M172:M177))/1,2)</f>
        <v>0</v>
      </c>
      <c r="N178" s="150"/>
      <c r="O178" s="150"/>
      <c r="P178" s="176">
        <f>ROUND((SUM(P172:P177))/1,2)</f>
        <v>7.0000000000000007E-2</v>
      </c>
      <c r="Q178" s="147"/>
      <c r="R178" s="147"/>
      <c r="S178" s="176">
        <f>ROUND((SUM(S172:S177))/1,2)</f>
        <v>1.05</v>
      </c>
      <c r="T178" s="147"/>
      <c r="U178" s="147"/>
      <c r="V178" s="147"/>
      <c r="W178" s="147"/>
      <c r="X178" s="147"/>
      <c r="Y178" s="147"/>
      <c r="Z178" s="147"/>
    </row>
    <row r="179" spans="1:26" x14ac:dyDescent="0.25">
      <c r="A179" s="1"/>
      <c r="B179" s="1"/>
      <c r="C179" s="1"/>
      <c r="D179" s="1"/>
      <c r="E179" s="1"/>
      <c r="F179" s="161"/>
      <c r="G179" s="143"/>
      <c r="H179" s="143"/>
      <c r="I179" s="143"/>
      <c r="J179" s="1"/>
      <c r="K179" s="1"/>
      <c r="L179" s="1"/>
      <c r="M179" s="1"/>
      <c r="N179" s="1"/>
      <c r="O179" s="1"/>
      <c r="P179" s="1"/>
      <c r="S179" s="1"/>
    </row>
    <row r="180" spans="1:26" x14ac:dyDescent="0.25">
      <c r="A180" s="150"/>
      <c r="B180" s="150"/>
      <c r="C180" s="150"/>
      <c r="D180" s="150" t="s">
        <v>194</v>
      </c>
      <c r="E180" s="150"/>
      <c r="F180" s="168"/>
      <c r="G180" s="151"/>
      <c r="H180" s="151"/>
      <c r="I180" s="151"/>
      <c r="J180" s="150"/>
      <c r="K180" s="150"/>
      <c r="L180" s="150"/>
      <c r="M180" s="150"/>
      <c r="N180" s="150"/>
      <c r="O180" s="150"/>
      <c r="P180" s="150"/>
      <c r="Q180" s="147"/>
      <c r="R180" s="147"/>
      <c r="S180" s="150"/>
      <c r="T180" s="147"/>
      <c r="U180" s="147"/>
      <c r="V180" s="147"/>
      <c r="W180" s="147"/>
      <c r="X180" s="147"/>
      <c r="Y180" s="147"/>
      <c r="Z180" s="147"/>
    </row>
    <row r="181" spans="1:26" ht="35.1" customHeight="1" x14ac:dyDescent="0.25">
      <c r="A181" s="172"/>
      <c r="B181" s="169" t="s">
        <v>419</v>
      </c>
      <c r="C181" s="173" t="s">
        <v>420</v>
      </c>
      <c r="D181" s="169" t="s">
        <v>421</v>
      </c>
      <c r="E181" s="169" t="s">
        <v>110</v>
      </c>
      <c r="F181" s="170">
        <v>124.735</v>
      </c>
      <c r="G181" s="171"/>
      <c r="H181" s="171"/>
      <c r="I181" s="171">
        <f>ROUND(F181*(G181+H181),2)</f>
        <v>0</v>
      </c>
      <c r="J181" s="169">
        <f>ROUND(F181*(N181),2)</f>
        <v>278.16000000000003</v>
      </c>
      <c r="K181" s="1">
        <f>ROUND(F181*(O181),2)</f>
        <v>0</v>
      </c>
      <c r="L181" s="1">
        <f>ROUND(F181*(G181),2)</f>
        <v>0</v>
      </c>
      <c r="M181" s="1"/>
      <c r="N181" s="1">
        <v>2.23</v>
      </c>
      <c r="O181" s="1"/>
      <c r="P181" s="168">
        <v>4.0000000000000002E-4</v>
      </c>
      <c r="Q181" s="174"/>
      <c r="R181" s="174">
        <v>4.0000000000000002E-4</v>
      </c>
      <c r="S181" s="150">
        <f>ROUND(F181*(R181),3)</f>
        <v>0.05</v>
      </c>
      <c r="V181" s="175"/>
      <c r="Z181">
        <v>0</v>
      </c>
    </row>
    <row r="182" spans="1:26" ht="35.1" customHeight="1" x14ac:dyDescent="0.25">
      <c r="A182" s="172"/>
      <c r="B182" s="169" t="s">
        <v>419</v>
      </c>
      <c r="C182" s="173" t="s">
        <v>422</v>
      </c>
      <c r="D182" s="169" t="s">
        <v>423</v>
      </c>
      <c r="E182" s="169" t="s">
        <v>110</v>
      </c>
      <c r="F182" s="170">
        <v>33.299999999999997</v>
      </c>
      <c r="G182" s="171"/>
      <c r="H182" s="171"/>
      <c r="I182" s="171">
        <f>ROUND(F182*(G182+H182),2)</f>
        <v>0</v>
      </c>
      <c r="J182" s="169">
        <f>ROUND(F182*(N182),2)</f>
        <v>68.599999999999994</v>
      </c>
      <c r="K182" s="1">
        <f>ROUND(F182*(O182),2)</f>
        <v>0</v>
      </c>
      <c r="L182" s="1">
        <f>ROUND(F182*(G182),2)</f>
        <v>0</v>
      </c>
      <c r="M182" s="1"/>
      <c r="N182" s="1">
        <v>2.06</v>
      </c>
      <c r="O182" s="1"/>
      <c r="P182" s="168">
        <v>3.3E-4</v>
      </c>
      <c r="Q182" s="174"/>
      <c r="R182" s="174">
        <v>3.3E-4</v>
      </c>
      <c r="S182" s="150">
        <f>ROUND(F182*(R182),3)</f>
        <v>1.0999999999999999E-2</v>
      </c>
      <c r="V182" s="175"/>
      <c r="Z182">
        <v>0</v>
      </c>
    </row>
    <row r="183" spans="1:26" x14ac:dyDescent="0.25">
      <c r="A183" s="150"/>
      <c r="B183" s="150"/>
      <c r="C183" s="150"/>
      <c r="D183" s="150" t="s">
        <v>194</v>
      </c>
      <c r="E183" s="150"/>
      <c r="F183" s="168"/>
      <c r="G183" s="153"/>
      <c r="H183" s="153">
        <f>ROUND((SUM(M180:M182))/1,2)</f>
        <v>0</v>
      </c>
      <c r="I183" s="153">
        <f>ROUND((SUM(I180:I182))/1,2)</f>
        <v>0</v>
      </c>
      <c r="J183" s="150"/>
      <c r="K183" s="150"/>
      <c r="L183" s="150">
        <f>ROUND((SUM(L180:L182))/1,2)</f>
        <v>0</v>
      </c>
      <c r="M183" s="150">
        <f>ROUND((SUM(M180:M182))/1,2)</f>
        <v>0</v>
      </c>
      <c r="N183" s="150"/>
      <c r="O183" s="150"/>
      <c r="P183" s="176">
        <f>ROUND((SUM(P180:P182))/1,2)</f>
        <v>0</v>
      </c>
      <c r="Q183" s="147"/>
      <c r="R183" s="147"/>
      <c r="S183" s="176">
        <f>ROUND((SUM(S180:S182))/1,2)</f>
        <v>0.06</v>
      </c>
      <c r="T183" s="147"/>
      <c r="U183" s="147"/>
      <c r="V183" s="147"/>
      <c r="W183" s="147"/>
      <c r="X183" s="147"/>
      <c r="Y183" s="147"/>
      <c r="Z183" s="147"/>
    </row>
    <row r="184" spans="1:26" x14ac:dyDescent="0.25">
      <c r="A184" s="1"/>
      <c r="B184" s="1"/>
      <c r="C184" s="1"/>
      <c r="D184" s="1"/>
      <c r="E184" s="1"/>
      <c r="F184" s="161"/>
      <c r="G184" s="143"/>
      <c r="H184" s="143"/>
      <c r="I184" s="143"/>
      <c r="J184" s="1"/>
      <c r="K184" s="1"/>
      <c r="L184" s="1"/>
      <c r="M184" s="1"/>
      <c r="N184" s="1"/>
      <c r="O184" s="1"/>
      <c r="P184" s="1"/>
      <c r="S184" s="1"/>
    </row>
    <row r="185" spans="1:26" x14ac:dyDescent="0.25">
      <c r="A185" s="150"/>
      <c r="B185" s="150"/>
      <c r="C185" s="150"/>
      <c r="D185" s="2" t="s">
        <v>75</v>
      </c>
      <c r="E185" s="150"/>
      <c r="F185" s="168"/>
      <c r="G185" s="153"/>
      <c r="H185" s="153">
        <f>ROUND((SUM(M104:M184))/2,2)</f>
        <v>0</v>
      </c>
      <c r="I185" s="153">
        <f>ROUND((SUM(I104:I184))/2,2)</f>
        <v>0</v>
      </c>
      <c r="J185" s="151"/>
      <c r="K185" s="150"/>
      <c r="L185" s="151">
        <f>ROUND((SUM(L104:L184))/2,2)</f>
        <v>0</v>
      </c>
      <c r="M185" s="151">
        <f>ROUND((SUM(M104:M184))/2,2)</f>
        <v>0</v>
      </c>
      <c r="N185" s="150"/>
      <c r="O185" s="150"/>
      <c r="P185" s="176">
        <f>ROUND((SUM(P104:P184))/2,2)</f>
        <v>0.74</v>
      </c>
      <c r="S185" s="176">
        <f>ROUND((SUM(S104:S184))/2,2)</f>
        <v>12.03</v>
      </c>
    </row>
    <row r="186" spans="1:26" x14ac:dyDescent="0.25">
      <c r="A186" s="1"/>
      <c r="B186" s="1"/>
      <c r="C186" s="1"/>
      <c r="D186" s="1"/>
      <c r="E186" s="1"/>
      <c r="F186" s="161"/>
      <c r="G186" s="143"/>
      <c r="H186" s="143"/>
      <c r="I186" s="143"/>
      <c r="J186" s="1"/>
      <c r="K186" s="1"/>
      <c r="L186" s="1"/>
      <c r="M186" s="1"/>
      <c r="N186" s="1"/>
      <c r="O186" s="1"/>
      <c r="P186" s="1"/>
      <c r="S186" s="1"/>
    </row>
    <row r="187" spans="1:26" x14ac:dyDescent="0.25">
      <c r="A187" s="150"/>
      <c r="B187" s="150"/>
      <c r="C187" s="150"/>
      <c r="D187" s="2" t="s">
        <v>77</v>
      </c>
      <c r="E187" s="150"/>
      <c r="F187" s="168"/>
      <c r="G187" s="151"/>
      <c r="H187" s="151"/>
      <c r="I187" s="151"/>
      <c r="J187" s="150"/>
      <c r="K187" s="150"/>
      <c r="L187" s="150"/>
      <c r="M187" s="150"/>
      <c r="N187" s="150"/>
      <c r="O187" s="150"/>
      <c r="P187" s="150"/>
      <c r="Q187" s="147"/>
      <c r="R187" s="147"/>
      <c r="S187" s="150"/>
      <c r="T187" s="147"/>
      <c r="U187" s="147"/>
      <c r="V187" s="147"/>
      <c r="W187" s="147"/>
      <c r="X187" s="147"/>
      <c r="Y187" s="147"/>
      <c r="Z187" s="147"/>
    </row>
    <row r="188" spans="1:26" x14ac:dyDescent="0.25">
      <c r="A188" s="150"/>
      <c r="B188" s="150"/>
      <c r="C188" s="150"/>
      <c r="D188" s="150" t="s">
        <v>78</v>
      </c>
      <c r="E188" s="150"/>
      <c r="F188" s="168"/>
      <c r="G188" s="151"/>
      <c r="H188" s="151"/>
      <c r="I188" s="151"/>
      <c r="J188" s="150"/>
      <c r="K188" s="150"/>
      <c r="L188" s="150"/>
      <c r="M188" s="150"/>
      <c r="N188" s="150"/>
      <c r="O188" s="150"/>
      <c r="P188" s="150"/>
      <c r="Q188" s="147"/>
      <c r="R188" s="147"/>
      <c r="S188" s="150"/>
      <c r="T188" s="147"/>
      <c r="U188" s="147"/>
      <c r="V188" s="147"/>
      <c r="W188" s="147"/>
      <c r="X188" s="147"/>
      <c r="Y188" s="147"/>
      <c r="Z188" s="147"/>
    </row>
    <row r="189" spans="1:26" ht="24.95" customHeight="1" x14ac:dyDescent="0.25">
      <c r="A189" s="172"/>
      <c r="B189" s="169" t="s">
        <v>177</v>
      </c>
      <c r="C189" s="173" t="s">
        <v>178</v>
      </c>
      <c r="D189" s="169" t="s">
        <v>179</v>
      </c>
      <c r="E189" s="169" t="s">
        <v>180</v>
      </c>
      <c r="F189" s="170">
        <v>751.63</v>
      </c>
      <c r="G189" s="171"/>
      <c r="H189" s="171"/>
      <c r="I189" s="171">
        <f>ROUND(F189*(G189+H189),2)</f>
        <v>0</v>
      </c>
      <c r="J189" s="169">
        <f>ROUND(F189*(N189),2)</f>
        <v>398.36</v>
      </c>
      <c r="K189" s="1">
        <f>ROUND(F189*(O189),2)</f>
        <v>0</v>
      </c>
      <c r="L189" s="1">
        <f>ROUND(F189*(G189),2)</f>
        <v>0</v>
      </c>
      <c r="M189" s="1"/>
      <c r="N189" s="1">
        <v>0.53</v>
      </c>
      <c r="O189" s="1"/>
      <c r="P189" s="161"/>
      <c r="Q189" s="174"/>
      <c r="R189" s="174"/>
      <c r="S189" s="150"/>
      <c r="V189" s="175"/>
      <c r="Z189">
        <v>0</v>
      </c>
    </row>
    <row r="190" spans="1:26" ht="24.95" customHeight="1" x14ac:dyDescent="0.25">
      <c r="A190" s="172"/>
      <c r="B190" s="169" t="s">
        <v>181</v>
      </c>
      <c r="C190" s="173" t="s">
        <v>182</v>
      </c>
      <c r="D190" s="169" t="s">
        <v>183</v>
      </c>
      <c r="E190" s="169" t="s">
        <v>180</v>
      </c>
      <c r="F190" s="170">
        <v>751.63</v>
      </c>
      <c r="G190" s="171"/>
      <c r="H190" s="171"/>
      <c r="I190" s="171">
        <f>ROUND(F190*(G190+H190),2)</f>
        <v>0</v>
      </c>
      <c r="J190" s="169">
        <f>ROUND(F190*(N190),2)</f>
        <v>1510.78</v>
      </c>
      <c r="K190" s="1">
        <f>ROUND(F190*(O190),2)</f>
        <v>0</v>
      </c>
      <c r="L190" s="1"/>
      <c r="M190" s="1">
        <f>ROUND(F190*(G190),2)</f>
        <v>0</v>
      </c>
      <c r="N190" s="1">
        <v>2.0099999999999998</v>
      </c>
      <c r="O190" s="1"/>
      <c r="P190" s="168">
        <v>1E-3</v>
      </c>
      <c r="Q190" s="174"/>
      <c r="R190" s="174">
        <v>1E-3</v>
      </c>
      <c r="S190" s="150">
        <f>ROUND(F190*(R190),3)</f>
        <v>0.752</v>
      </c>
      <c r="V190" s="175"/>
      <c r="Z190">
        <v>0</v>
      </c>
    </row>
    <row r="191" spans="1:26" x14ac:dyDescent="0.25">
      <c r="A191" s="150"/>
      <c r="B191" s="150"/>
      <c r="C191" s="150"/>
      <c r="D191" s="150" t="s">
        <v>78</v>
      </c>
      <c r="E191" s="150"/>
      <c r="F191" s="168"/>
      <c r="G191" s="153"/>
      <c r="H191" s="153"/>
      <c r="I191" s="153">
        <f>ROUND((SUM(I188:I190))/1,2)</f>
        <v>0</v>
      </c>
      <c r="J191" s="150"/>
      <c r="K191" s="150"/>
      <c r="L191" s="150">
        <f>ROUND((SUM(L188:L190))/1,2)</f>
        <v>0</v>
      </c>
      <c r="M191" s="150">
        <f>ROUND((SUM(M188:M190))/1,2)</f>
        <v>0</v>
      </c>
      <c r="N191" s="150"/>
      <c r="O191" s="150"/>
      <c r="P191" s="176"/>
      <c r="S191" s="168">
        <f>ROUND((SUM(S188:S190))/1,2)</f>
        <v>0.75</v>
      </c>
      <c r="V191">
        <f>ROUND((SUM(V188:V190))/1,2)</f>
        <v>0</v>
      </c>
    </row>
    <row r="192" spans="1:26" x14ac:dyDescent="0.25">
      <c r="A192" s="1"/>
      <c r="B192" s="1"/>
      <c r="C192" s="1"/>
      <c r="D192" s="1"/>
      <c r="E192" s="1"/>
      <c r="F192" s="161"/>
      <c r="G192" s="143"/>
      <c r="H192" s="143"/>
      <c r="I192" s="143"/>
      <c r="J192" s="1"/>
      <c r="K192" s="1"/>
      <c r="L192" s="1"/>
      <c r="M192" s="1"/>
      <c r="N192" s="1"/>
      <c r="O192" s="1"/>
      <c r="P192" s="1"/>
      <c r="S192" s="1"/>
    </row>
    <row r="193" spans="1:26" x14ac:dyDescent="0.25">
      <c r="A193" s="150"/>
      <c r="B193" s="150"/>
      <c r="C193" s="150"/>
      <c r="D193" s="2" t="s">
        <v>77</v>
      </c>
      <c r="E193" s="150"/>
      <c r="F193" s="168"/>
      <c r="G193" s="153"/>
      <c r="H193" s="153">
        <f>ROUND((SUM(M187:M192))/2,2)</f>
        <v>0</v>
      </c>
      <c r="I193" s="153">
        <f>ROUND((SUM(I187:I192))/2,2)</f>
        <v>0</v>
      </c>
      <c r="J193" s="150"/>
      <c r="K193" s="150"/>
      <c r="L193" s="150">
        <f>ROUND((SUM(L187:L192))/2,2)</f>
        <v>0</v>
      </c>
      <c r="M193" s="150">
        <f>ROUND((SUM(M187:M192))/2,2)</f>
        <v>0</v>
      </c>
      <c r="N193" s="150"/>
      <c r="O193" s="150"/>
      <c r="P193" s="176"/>
      <c r="S193" s="176">
        <f>ROUND((SUM(S187:S192))/2,2)</f>
        <v>0.75</v>
      </c>
      <c r="V193">
        <f>ROUND((SUM(V187:V192))/2,2)</f>
        <v>0</v>
      </c>
    </row>
    <row r="194" spans="1:26" x14ac:dyDescent="0.25">
      <c r="A194" s="177"/>
      <c r="B194" s="177"/>
      <c r="C194" s="177"/>
      <c r="D194" s="177" t="s">
        <v>79</v>
      </c>
      <c r="E194" s="177"/>
      <c r="F194" s="178"/>
      <c r="G194" s="179"/>
      <c r="H194" s="179">
        <f>ROUND((SUM(M9:M193))/3,2)</f>
        <v>0</v>
      </c>
      <c r="I194" s="179">
        <f>ROUND((SUM(I9:I193))/3,2)</f>
        <v>0</v>
      </c>
      <c r="J194" s="177"/>
      <c r="K194" s="177">
        <f>ROUND((SUM(K9:K193))/3,2)</f>
        <v>0</v>
      </c>
      <c r="L194" s="177">
        <f>ROUND((SUM(L9:L193))/3,2)</f>
        <v>0</v>
      </c>
      <c r="M194" s="177">
        <f>ROUND((SUM(M9:M193))/3,2)</f>
        <v>0</v>
      </c>
      <c r="N194" s="177"/>
      <c r="O194" s="177"/>
      <c r="P194" s="178"/>
      <c r="Q194" s="180"/>
      <c r="R194" s="180"/>
      <c r="S194" s="195">
        <f>ROUND((SUM(S9:S193))/3,2)</f>
        <v>268.88</v>
      </c>
      <c r="T194" s="180"/>
      <c r="U194" s="180"/>
      <c r="V194" s="180">
        <f>ROUND((SUM(V9:V193))/3,2)</f>
        <v>0</v>
      </c>
      <c r="Z194">
        <f>(SUM(Z9:Z193))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Amfiteáter Dlhé Klčovo / SO 02  Javisko</oddHeader>
    <oddFooter>&amp;RStrana &amp;P z &amp;N    &amp;L&amp;7Spracované systémom Systematic®pyramida.wsn,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16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6" t="s">
        <v>1</v>
      </c>
      <c r="C2" s="207"/>
      <c r="D2" s="207"/>
      <c r="E2" s="207"/>
      <c r="F2" s="207"/>
      <c r="G2" s="207"/>
      <c r="H2" s="207"/>
      <c r="I2" s="207"/>
      <c r="J2" s="208"/>
    </row>
    <row r="3" spans="1:23" ht="18" customHeight="1" x14ac:dyDescent="0.25">
      <c r="A3" s="11"/>
      <c r="B3" s="34" t="s">
        <v>424</v>
      </c>
      <c r="C3" s="35"/>
      <c r="D3" s="36"/>
      <c r="E3" s="36"/>
      <c r="F3" s="36"/>
      <c r="G3" s="16"/>
      <c r="H3" s="16"/>
      <c r="I3" s="37" t="s">
        <v>17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19</v>
      </c>
      <c r="J4" s="30"/>
    </row>
    <row r="5" spans="1:23" ht="18" customHeight="1" thickBot="1" x14ac:dyDescent="0.3">
      <c r="A5" s="11"/>
      <c r="B5" s="38" t="s">
        <v>20</v>
      </c>
      <c r="C5" s="19"/>
      <c r="D5" s="16"/>
      <c r="E5" s="16"/>
      <c r="F5" s="39" t="s">
        <v>21</v>
      </c>
      <c r="G5" s="16"/>
      <c r="H5" s="16"/>
      <c r="I5" s="37" t="s">
        <v>22</v>
      </c>
      <c r="J5" s="40" t="s">
        <v>23</v>
      </c>
    </row>
    <row r="6" spans="1:23" ht="20.100000000000001" customHeight="1" thickTop="1" x14ac:dyDescent="0.25">
      <c r="A6" s="11"/>
      <c r="B6" s="200" t="s">
        <v>24</v>
      </c>
      <c r="C6" s="201"/>
      <c r="D6" s="201"/>
      <c r="E6" s="201"/>
      <c r="F6" s="201"/>
      <c r="G6" s="201"/>
      <c r="H6" s="201"/>
      <c r="I6" s="201"/>
      <c r="J6" s="202"/>
    </row>
    <row r="7" spans="1:23" ht="18" customHeight="1" x14ac:dyDescent="0.25">
      <c r="A7" s="11"/>
      <c r="B7" s="49" t="s">
        <v>27</v>
      </c>
      <c r="C7" s="42"/>
      <c r="D7" s="17"/>
      <c r="E7" s="17"/>
      <c r="F7" s="17"/>
      <c r="G7" s="50" t="s">
        <v>28</v>
      </c>
      <c r="H7" s="17"/>
      <c r="I7" s="28"/>
      <c r="J7" s="43"/>
    </row>
    <row r="8" spans="1:23" ht="20.100000000000001" customHeight="1" x14ac:dyDescent="0.25">
      <c r="A8" s="11"/>
      <c r="B8" s="203" t="s">
        <v>25</v>
      </c>
      <c r="C8" s="204"/>
      <c r="D8" s="204"/>
      <c r="E8" s="204"/>
      <c r="F8" s="204"/>
      <c r="G8" s="204"/>
      <c r="H8" s="204"/>
      <c r="I8" s="204"/>
      <c r="J8" s="205"/>
    </row>
    <row r="9" spans="1:23" ht="18" customHeight="1" x14ac:dyDescent="0.25">
      <c r="A9" s="11"/>
      <c r="B9" s="38" t="s">
        <v>27</v>
      </c>
      <c r="C9" s="19"/>
      <c r="D9" s="16"/>
      <c r="E9" s="16"/>
      <c r="F9" s="16"/>
      <c r="G9" s="39" t="s">
        <v>28</v>
      </c>
      <c r="H9" s="16"/>
      <c r="I9" s="27"/>
      <c r="J9" s="30"/>
    </row>
    <row r="10" spans="1:23" ht="20.100000000000001" customHeight="1" x14ac:dyDescent="0.25">
      <c r="A10" s="11"/>
      <c r="B10" s="203" t="s">
        <v>26</v>
      </c>
      <c r="C10" s="204"/>
      <c r="D10" s="204"/>
      <c r="E10" s="204"/>
      <c r="F10" s="204"/>
      <c r="G10" s="204"/>
      <c r="H10" s="204"/>
      <c r="I10" s="204"/>
      <c r="J10" s="205"/>
    </row>
    <row r="11" spans="1:23" ht="18" customHeight="1" thickBot="1" x14ac:dyDescent="0.3">
      <c r="A11" s="11"/>
      <c r="B11" s="38" t="s">
        <v>27</v>
      </c>
      <c r="C11" s="19"/>
      <c r="D11" s="16"/>
      <c r="E11" s="16"/>
      <c r="F11" s="16"/>
      <c r="G11" s="39" t="s">
        <v>28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29</v>
      </c>
      <c r="C15" s="84" t="s">
        <v>6</v>
      </c>
      <c r="D15" s="84" t="s">
        <v>56</v>
      </c>
      <c r="E15" s="85" t="s">
        <v>57</v>
      </c>
      <c r="F15" s="97" t="s">
        <v>58</v>
      </c>
      <c r="G15" s="51" t="s">
        <v>34</v>
      </c>
      <c r="H15" s="54" t="s">
        <v>35</v>
      </c>
      <c r="I15" s="26"/>
      <c r="J15" s="48"/>
    </row>
    <row r="16" spans="1:23" ht="18" customHeight="1" x14ac:dyDescent="0.25">
      <c r="A16" s="11"/>
      <c r="B16" s="86">
        <v>1</v>
      </c>
      <c r="C16" s="87" t="s">
        <v>30</v>
      </c>
      <c r="D16" s="88"/>
      <c r="E16" s="89"/>
      <c r="F16" s="98"/>
      <c r="G16" s="52">
        <v>6</v>
      </c>
      <c r="H16" s="107" t="s">
        <v>36</v>
      </c>
      <c r="I16" s="121"/>
      <c r="J16" s="118">
        <v>0</v>
      </c>
    </row>
    <row r="17" spans="1:26" ht="18" customHeight="1" x14ac:dyDescent="0.25">
      <c r="A17" s="11"/>
      <c r="B17" s="59">
        <v>2</v>
      </c>
      <c r="C17" s="63" t="s">
        <v>31</v>
      </c>
      <c r="D17" s="70"/>
      <c r="E17" s="68"/>
      <c r="F17" s="73"/>
      <c r="G17" s="53">
        <v>7</v>
      </c>
      <c r="H17" s="108" t="s">
        <v>37</v>
      </c>
      <c r="I17" s="121"/>
      <c r="J17" s="119">
        <f>'SO 14011'!Z64</f>
        <v>0</v>
      </c>
    </row>
    <row r="18" spans="1:26" ht="18" customHeight="1" x14ac:dyDescent="0.25">
      <c r="A18" s="11"/>
      <c r="B18" s="60">
        <v>3</v>
      </c>
      <c r="C18" s="64" t="s">
        <v>32</v>
      </c>
      <c r="D18" s="71">
        <f>'Rekap 14011'!B13</f>
        <v>0</v>
      </c>
      <c r="E18" s="69">
        <f>'Rekap 14011'!C13</f>
        <v>0</v>
      </c>
      <c r="F18" s="74">
        <f>'Rekap 14011'!D13</f>
        <v>0</v>
      </c>
      <c r="G18" s="53">
        <v>8</v>
      </c>
      <c r="H18" s="108" t="s">
        <v>38</v>
      </c>
      <c r="I18" s="121"/>
      <c r="J18" s="119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21"/>
      <c r="J19" s="120"/>
    </row>
    <row r="20" spans="1:26" ht="18" customHeight="1" thickBot="1" x14ac:dyDescent="0.3">
      <c r="A20" s="11"/>
      <c r="B20" s="60">
        <v>5</v>
      </c>
      <c r="C20" s="66" t="s">
        <v>33</v>
      </c>
      <c r="D20" s="72"/>
      <c r="E20" s="92"/>
      <c r="F20" s="99">
        <f>SUM(F16:F19)</f>
        <v>0</v>
      </c>
      <c r="G20" s="53">
        <v>10</v>
      </c>
      <c r="H20" s="108" t="s">
        <v>33</v>
      </c>
      <c r="I20" s="123"/>
      <c r="J20" s="91">
        <f>SUM(J16:J19)</f>
        <v>0</v>
      </c>
    </row>
    <row r="21" spans="1:26" ht="18" customHeight="1" thickTop="1" x14ac:dyDescent="0.25">
      <c r="A21" s="11"/>
      <c r="B21" s="57" t="s">
        <v>46</v>
      </c>
      <c r="C21" s="61" t="s">
        <v>7</v>
      </c>
      <c r="D21" s="67"/>
      <c r="E21" s="18"/>
      <c r="F21" s="90"/>
      <c r="G21" s="57" t="s">
        <v>52</v>
      </c>
      <c r="H21" s="54" t="s">
        <v>7</v>
      </c>
      <c r="I21" s="28"/>
      <c r="J21" s="124"/>
    </row>
    <row r="22" spans="1:26" ht="18" customHeight="1" x14ac:dyDescent="0.25">
      <c r="A22" s="11"/>
      <c r="B22" s="52">
        <v>11</v>
      </c>
      <c r="C22" s="55" t="s">
        <v>47</v>
      </c>
      <c r="D22" s="79"/>
      <c r="E22" s="81" t="s">
        <v>50</v>
      </c>
      <c r="F22" s="73">
        <f>((F16*U22*0)+(F17*V22*0)+(F18*W22*0))/100</f>
        <v>0</v>
      </c>
      <c r="G22" s="52">
        <v>16</v>
      </c>
      <c r="H22" s="107" t="s">
        <v>53</v>
      </c>
      <c r="I22" s="122" t="s">
        <v>50</v>
      </c>
      <c r="J22" s="118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48</v>
      </c>
      <c r="D23" s="58"/>
      <c r="E23" s="81" t="s">
        <v>51</v>
      </c>
      <c r="F23" s="74">
        <f>((F16*U23*0)+(F17*V23*0)+(F18*W23*0))/100</f>
        <v>0</v>
      </c>
      <c r="G23" s="53">
        <v>17</v>
      </c>
      <c r="H23" s="108" t="s">
        <v>54</v>
      </c>
      <c r="I23" s="122" t="s">
        <v>50</v>
      </c>
      <c r="J23" s="119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49</v>
      </c>
      <c r="D24" s="58"/>
      <c r="E24" s="81" t="s">
        <v>50</v>
      </c>
      <c r="F24" s="74">
        <f>((F16*U24*0)+(F17*V24*0)+(F18*W24*0))/100</f>
        <v>0</v>
      </c>
      <c r="G24" s="53">
        <v>18</v>
      </c>
      <c r="H24" s="108" t="s">
        <v>55</v>
      </c>
      <c r="I24" s="122" t="s">
        <v>51</v>
      </c>
      <c r="J24" s="119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21"/>
      <c r="J25" s="120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0"/>
      <c r="G26" s="53">
        <v>20</v>
      </c>
      <c r="H26" s="108" t="s">
        <v>33</v>
      </c>
      <c r="I26" s="123"/>
      <c r="J26" s="91">
        <f>SUM(J22:J25)+SUM(F22:F25)</f>
        <v>0</v>
      </c>
    </row>
    <row r="27" spans="1:26" ht="18" customHeight="1" thickTop="1" x14ac:dyDescent="0.25">
      <c r="A27" s="11"/>
      <c r="B27" s="93"/>
      <c r="C27" s="135" t="s">
        <v>61</v>
      </c>
      <c r="D27" s="128"/>
      <c r="E27" s="94"/>
      <c r="F27" s="29"/>
      <c r="G27" s="101" t="s">
        <v>39</v>
      </c>
      <c r="H27" s="96" t="s">
        <v>40</v>
      </c>
      <c r="I27" s="28"/>
      <c r="J27" s="31"/>
    </row>
    <row r="28" spans="1:26" ht="18" customHeight="1" x14ac:dyDescent="0.25">
      <c r="A28" s="11"/>
      <c r="B28" s="25"/>
      <c r="C28" s="126"/>
      <c r="D28" s="129"/>
      <c r="E28" s="21"/>
      <c r="F28" s="11"/>
      <c r="G28" s="102">
        <v>21</v>
      </c>
      <c r="H28" s="106" t="s">
        <v>41</v>
      </c>
      <c r="I28" s="114"/>
      <c r="J28" s="110">
        <f>F20+J20+F26+J26</f>
        <v>0</v>
      </c>
    </row>
    <row r="29" spans="1:26" ht="18" customHeight="1" x14ac:dyDescent="0.25">
      <c r="A29" s="11"/>
      <c r="B29" s="75"/>
      <c r="C29" s="127"/>
      <c r="D29" s="130"/>
      <c r="E29" s="21"/>
      <c r="F29" s="11"/>
      <c r="G29" s="52">
        <v>22</v>
      </c>
      <c r="H29" s="107" t="s">
        <v>42</v>
      </c>
      <c r="I29" s="115">
        <f>J28-SUM('SO 14011'!K9:'SO 14011'!K63)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21"/>
      <c r="E30" s="21"/>
      <c r="F30" s="11"/>
      <c r="G30" s="53">
        <v>23</v>
      </c>
      <c r="H30" s="108" t="s">
        <v>43</v>
      </c>
      <c r="I30" s="81">
        <f>SUM('SO 14011'!K9:'SO 14011'!K63)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31"/>
      <c r="D31" s="132"/>
      <c r="E31" s="21"/>
      <c r="F31" s="11"/>
      <c r="G31" s="102">
        <v>24</v>
      </c>
      <c r="H31" s="106" t="s">
        <v>44</v>
      </c>
      <c r="I31" s="105"/>
      <c r="J31" s="125">
        <f>SUM(J28:J30)</f>
        <v>0</v>
      </c>
    </row>
    <row r="32" spans="1:26" ht="18" customHeight="1" thickBot="1" x14ac:dyDescent="0.3">
      <c r="A32" s="11"/>
      <c r="B32" s="41"/>
      <c r="C32" s="109"/>
      <c r="D32" s="116"/>
      <c r="E32" s="76"/>
      <c r="F32" s="77"/>
      <c r="G32" s="52" t="s">
        <v>45</v>
      </c>
      <c r="H32" s="109"/>
      <c r="I32" s="116"/>
      <c r="J32" s="113"/>
    </row>
    <row r="33" spans="1:10" ht="18" customHeight="1" thickTop="1" x14ac:dyDescent="0.25">
      <c r="A33" s="11"/>
      <c r="B33" s="93"/>
      <c r="C33" s="94"/>
      <c r="D33" s="133" t="s">
        <v>59</v>
      </c>
      <c r="E33" s="15"/>
      <c r="F33" s="95"/>
      <c r="G33" s="103">
        <v>26</v>
      </c>
      <c r="H33" s="134" t="s">
        <v>60</v>
      </c>
      <c r="I33" s="29"/>
      <c r="J33" s="104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8</vt:i4>
      </vt:variant>
    </vt:vector>
  </HeadingPairs>
  <TitlesOfParts>
    <vt:vector size="22" baseType="lpstr">
      <vt:lpstr>Rekapitulácia</vt:lpstr>
      <vt:lpstr>Krycí list stavby</vt:lpstr>
      <vt:lpstr>Kryci_list 14003</vt:lpstr>
      <vt:lpstr>Rekap 14003</vt:lpstr>
      <vt:lpstr>SO 14003</vt:lpstr>
      <vt:lpstr>Kryci_list 14010</vt:lpstr>
      <vt:lpstr>Rekap 14010</vt:lpstr>
      <vt:lpstr>SO 14010</vt:lpstr>
      <vt:lpstr>Kryci_list 14011</vt:lpstr>
      <vt:lpstr>Rekap 14011</vt:lpstr>
      <vt:lpstr>SO 14011</vt:lpstr>
      <vt:lpstr>Kryci_list 14012</vt:lpstr>
      <vt:lpstr>Rekap 14012</vt:lpstr>
      <vt:lpstr>SO 14012</vt:lpstr>
      <vt:lpstr>'Rekap 14003'!Názvy_tlače</vt:lpstr>
      <vt:lpstr>'Rekap 14010'!Názvy_tlače</vt:lpstr>
      <vt:lpstr>'Rekap 14011'!Názvy_tlače</vt:lpstr>
      <vt:lpstr>'Rekap 14012'!Názvy_tlače</vt:lpstr>
      <vt:lpstr>'SO 14003'!Názvy_tlače</vt:lpstr>
      <vt:lpstr>'SO 14010'!Názvy_tlače</vt:lpstr>
      <vt:lpstr>'SO 14011'!Názvy_tlače</vt:lpstr>
      <vt:lpstr>'SO 14012'!Názvy_tlače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Ján Halgaš</cp:lastModifiedBy>
  <dcterms:created xsi:type="dcterms:W3CDTF">2019-04-24T11:05:51Z</dcterms:created>
  <dcterms:modified xsi:type="dcterms:W3CDTF">2019-04-24T11:29:26Z</dcterms:modified>
</cp:coreProperties>
</file>