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D. Klčovo - lajbiky\Dom smútku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273" sheetId="3" r:id="rId3"/>
    <sheet name="Rekap 13273" sheetId="4" r:id="rId4"/>
    <sheet name="SO 13273" sheetId="5" r:id="rId5"/>
    <sheet name="Kryci_list 13274" sheetId="6" r:id="rId6"/>
    <sheet name="Rekap 13274" sheetId="7" r:id="rId7"/>
    <sheet name="SO 13274" sheetId="8" r:id="rId8"/>
  </sheets>
  <definedNames>
    <definedName name="_xlnm.Print_Titles" localSheetId="3">'Rekap 13273'!$9:$9</definedName>
    <definedName name="_xlnm.Print_Titles" localSheetId="6">'Rekap 13274'!$9:$9</definedName>
    <definedName name="_xlnm.Print_Titles" localSheetId="4">'SO 13273'!$8:$8</definedName>
    <definedName name="_xlnm.Print_Titles" localSheetId="7">'SO 13274'!$8:$8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E17" i="2"/>
  <c r="E16" i="2"/>
  <c r="F9" i="1"/>
  <c r="J16" i="2" s="1"/>
  <c r="J20" i="2" s="1"/>
  <c r="D9" i="1"/>
  <c r="J18" i="2" s="1"/>
  <c r="E8" i="1"/>
  <c r="E7" i="1"/>
  <c r="E9" i="1" s="1"/>
  <c r="J17" i="2" s="1"/>
  <c r="J17" i="6"/>
  <c r="K8" i="1"/>
  <c r="I30" i="6"/>
  <c r="J30" i="6" s="1"/>
  <c r="Z50" i="8"/>
  <c r="S47" i="8"/>
  <c r="S49" i="8" s="1"/>
  <c r="F19" i="7" s="1"/>
  <c r="M47" i="8"/>
  <c r="M49" i="8" s="1"/>
  <c r="C19" i="7" s="1"/>
  <c r="E17" i="6" s="1"/>
  <c r="K46" i="8"/>
  <c r="J46" i="8"/>
  <c r="L46" i="8"/>
  <c r="I46" i="8"/>
  <c r="K45" i="8"/>
  <c r="J45" i="8"/>
  <c r="P45" i="8"/>
  <c r="P47" i="8" s="1"/>
  <c r="E18" i="7" s="1"/>
  <c r="L45" i="8"/>
  <c r="I45" i="8"/>
  <c r="S39" i="8"/>
  <c r="F14" i="7" s="1"/>
  <c r="P39" i="8"/>
  <c r="E14" i="7" s="1"/>
  <c r="H39" i="8"/>
  <c r="M39" i="8"/>
  <c r="C14" i="7" s="1"/>
  <c r="K38" i="8"/>
  <c r="J38" i="8"/>
  <c r="L38" i="8"/>
  <c r="L39" i="8" s="1"/>
  <c r="B14" i="7" s="1"/>
  <c r="I38" i="8"/>
  <c r="I39" i="8" s="1"/>
  <c r="D14" i="7" s="1"/>
  <c r="S35" i="8"/>
  <c r="F13" i="7" s="1"/>
  <c r="P35" i="8"/>
  <c r="E13" i="7" s="1"/>
  <c r="H35" i="8"/>
  <c r="M35" i="8"/>
  <c r="C13" i="7" s="1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L35" i="8" s="1"/>
  <c r="B13" i="7" s="1"/>
  <c r="I30" i="8"/>
  <c r="I35" i="8" s="1"/>
  <c r="D13" i="7" s="1"/>
  <c r="C12" i="7"/>
  <c r="S27" i="8"/>
  <c r="F12" i="7" s="1"/>
  <c r="H27" i="8"/>
  <c r="M27" i="8"/>
  <c r="K26" i="8"/>
  <c r="J26" i="8"/>
  <c r="L26" i="8"/>
  <c r="I26" i="8"/>
  <c r="K25" i="8"/>
  <c r="J25" i="8"/>
  <c r="P25" i="8"/>
  <c r="L25" i="8"/>
  <c r="I25" i="8"/>
  <c r="K24" i="8"/>
  <c r="J24" i="8"/>
  <c r="P24" i="8"/>
  <c r="L24" i="8"/>
  <c r="I24" i="8"/>
  <c r="K23" i="8"/>
  <c r="J23" i="8"/>
  <c r="P23" i="8"/>
  <c r="P27" i="8" s="1"/>
  <c r="E12" i="7" s="1"/>
  <c r="L23" i="8"/>
  <c r="L27" i="8" s="1"/>
  <c r="B12" i="7" s="1"/>
  <c r="I23" i="8"/>
  <c r="E11" i="7"/>
  <c r="C11" i="7"/>
  <c r="S20" i="8"/>
  <c r="S41" i="8" s="1"/>
  <c r="F15" i="7" s="1"/>
  <c r="P20" i="8"/>
  <c r="H20" i="8"/>
  <c r="M20" i="8"/>
  <c r="M41" i="8" s="1"/>
  <c r="C15" i="7" s="1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50" i="8" s="1"/>
  <c r="J11" i="8"/>
  <c r="L11" i="8"/>
  <c r="I11" i="8"/>
  <c r="J20" i="6"/>
  <c r="J17" i="3"/>
  <c r="K7" i="1"/>
  <c r="J30" i="3"/>
  <c r="I30" i="3"/>
  <c r="Z70" i="5"/>
  <c r="S67" i="5"/>
  <c r="F20" i="4" s="1"/>
  <c r="M67" i="5"/>
  <c r="C20" i="4" s="1"/>
  <c r="K66" i="5"/>
  <c r="J66" i="5"/>
  <c r="P66" i="5"/>
  <c r="L66" i="5"/>
  <c r="I66" i="5"/>
  <c r="K65" i="5"/>
  <c r="J65" i="5"/>
  <c r="P65" i="5"/>
  <c r="P67" i="5" s="1"/>
  <c r="E20" i="4" s="1"/>
  <c r="L65" i="5"/>
  <c r="L67" i="5" s="1"/>
  <c r="B20" i="4" s="1"/>
  <c r="I65" i="5"/>
  <c r="S62" i="5"/>
  <c r="F19" i="4" s="1"/>
  <c r="H62" i="5"/>
  <c r="M62" i="5"/>
  <c r="C19" i="4" s="1"/>
  <c r="K61" i="5"/>
  <c r="J61" i="5"/>
  <c r="L61" i="5"/>
  <c r="I61" i="5"/>
  <c r="K60" i="5"/>
  <c r="J60" i="5"/>
  <c r="L60" i="5"/>
  <c r="I60" i="5"/>
  <c r="K59" i="5"/>
  <c r="J59" i="5"/>
  <c r="L59" i="5"/>
  <c r="I59" i="5"/>
  <c r="K58" i="5"/>
  <c r="J58" i="5"/>
  <c r="L58" i="5"/>
  <c r="I58" i="5"/>
  <c r="K57" i="5"/>
  <c r="J57" i="5"/>
  <c r="P57" i="5"/>
  <c r="L57" i="5"/>
  <c r="I57" i="5"/>
  <c r="K56" i="5"/>
  <c r="J56" i="5"/>
  <c r="P56" i="5"/>
  <c r="P62" i="5" s="1"/>
  <c r="E19" i="4" s="1"/>
  <c r="L56" i="5"/>
  <c r="I56" i="5"/>
  <c r="I62" i="5" s="1"/>
  <c r="D19" i="4" s="1"/>
  <c r="S53" i="5"/>
  <c r="F18" i="4" s="1"/>
  <c r="H53" i="5"/>
  <c r="M53" i="5"/>
  <c r="C18" i="4" s="1"/>
  <c r="K52" i="5"/>
  <c r="J52" i="5"/>
  <c r="L52" i="5"/>
  <c r="I52" i="5"/>
  <c r="K51" i="5"/>
  <c r="J51" i="5"/>
  <c r="L51" i="5"/>
  <c r="I51" i="5"/>
  <c r="K50" i="5"/>
  <c r="J50" i="5"/>
  <c r="L50" i="5"/>
  <c r="I50" i="5"/>
  <c r="K49" i="5"/>
  <c r="J49" i="5"/>
  <c r="L49" i="5"/>
  <c r="I49" i="5"/>
  <c r="K48" i="5"/>
  <c r="J48" i="5"/>
  <c r="P48" i="5"/>
  <c r="L48" i="5"/>
  <c r="I48" i="5"/>
  <c r="K47" i="5"/>
  <c r="J47" i="5"/>
  <c r="L47" i="5"/>
  <c r="I47" i="5"/>
  <c r="K46" i="5"/>
  <c r="J46" i="5"/>
  <c r="L46" i="5"/>
  <c r="I46" i="5"/>
  <c r="K45" i="5"/>
  <c r="J45" i="5"/>
  <c r="P45" i="5"/>
  <c r="P53" i="5" s="1"/>
  <c r="E18" i="4" s="1"/>
  <c r="L45" i="5"/>
  <c r="L53" i="5" s="1"/>
  <c r="B18" i="4" s="1"/>
  <c r="I45" i="5"/>
  <c r="S42" i="5"/>
  <c r="S69" i="5" s="1"/>
  <c r="F21" i="4" s="1"/>
  <c r="P42" i="5"/>
  <c r="H42" i="5"/>
  <c r="M42" i="5"/>
  <c r="M69" i="5" s="1"/>
  <c r="C21" i="4" s="1"/>
  <c r="E17" i="3" s="1"/>
  <c r="K41" i="5"/>
  <c r="J41" i="5"/>
  <c r="L41" i="5"/>
  <c r="I41" i="5"/>
  <c r="K40" i="5"/>
  <c r="J40" i="5"/>
  <c r="L40" i="5"/>
  <c r="I40" i="5"/>
  <c r="K39" i="5"/>
  <c r="J39" i="5"/>
  <c r="L39" i="5"/>
  <c r="I39" i="5"/>
  <c r="I42" i="5" s="1"/>
  <c r="D17" i="4" s="1"/>
  <c r="S33" i="5"/>
  <c r="F13" i="4" s="1"/>
  <c r="P33" i="5"/>
  <c r="E13" i="4" s="1"/>
  <c r="H33" i="5"/>
  <c r="M33" i="5"/>
  <c r="C13" i="4" s="1"/>
  <c r="K32" i="5"/>
  <c r="J32" i="5"/>
  <c r="L32" i="5"/>
  <c r="L33" i="5" s="1"/>
  <c r="B13" i="4" s="1"/>
  <c r="I32" i="5"/>
  <c r="I33" i="5" s="1"/>
  <c r="D13" i="4" s="1"/>
  <c r="S29" i="5"/>
  <c r="F12" i="4" s="1"/>
  <c r="H29" i="5"/>
  <c r="M29" i="5"/>
  <c r="C12" i="4" s="1"/>
  <c r="K28" i="5"/>
  <c r="J28" i="5"/>
  <c r="L28" i="5"/>
  <c r="I28" i="5"/>
  <c r="K27" i="5"/>
  <c r="J27" i="5"/>
  <c r="L27" i="5"/>
  <c r="I27" i="5"/>
  <c r="K26" i="5"/>
  <c r="J26" i="5"/>
  <c r="P26" i="5"/>
  <c r="L26" i="5"/>
  <c r="I26" i="5"/>
  <c r="K25" i="5"/>
  <c r="J25" i="5"/>
  <c r="P25" i="5"/>
  <c r="L25" i="5"/>
  <c r="I25" i="5"/>
  <c r="K24" i="5"/>
  <c r="J24" i="5"/>
  <c r="L24" i="5"/>
  <c r="I24" i="5"/>
  <c r="K23" i="5"/>
  <c r="J23" i="5"/>
  <c r="P23" i="5"/>
  <c r="P29" i="5" s="1"/>
  <c r="E12" i="4" s="1"/>
  <c r="L23" i="5"/>
  <c r="L29" i="5" s="1"/>
  <c r="B12" i="4" s="1"/>
  <c r="I23" i="5"/>
  <c r="S20" i="5"/>
  <c r="S35" i="5" s="1"/>
  <c r="F14" i="4" s="1"/>
  <c r="H20" i="5"/>
  <c r="M20" i="5"/>
  <c r="M35" i="5" s="1"/>
  <c r="C14" i="4" s="1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P16" i="5"/>
  <c r="L16" i="5"/>
  <c r="I16" i="5"/>
  <c r="K15" i="5"/>
  <c r="J15" i="5"/>
  <c r="P15" i="5"/>
  <c r="L15" i="5"/>
  <c r="I15" i="5"/>
  <c r="K14" i="5"/>
  <c r="J14" i="5"/>
  <c r="L14" i="5"/>
  <c r="I14" i="5"/>
  <c r="K13" i="5"/>
  <c r="J13" i="5"/>
  <c r="P13" i="5"/>
  <c r="L13" i="5"/>
  <c r="I13" i="5"/>
  <c r="K12" i="5"/>
  <c r="J12" i="5"/>
  <c r="P12" i="5"/>
  <c r="L12" i="5"/>
  <c r="I12" i="5"/>
  <c r="K11" i="5"/>
  <c r="K70" i="5" s="1"/>
  <c r="J11" i="5"/>
  <c r="P11" i="5"/>
  <c r="L11" i="5"/>
  <c r="I11" i="5"/>
  <c r="J20" i="3"/>
  <c r="I27" i="8" l="1"/>
  <c r="D12" i="7" s="1"/>
  <c r="L47" i="8"/>
  <c r="B18" i="7" s="1"/>
  <c r="I29" i="5"/>
  <c r="D12" i="4" s="1"/>
  <c r="I53" i="5"/>
  <c r="D18" i="4" s="1"/>
  <c r="L62" i="5"/>
  <c r="B19" i="4" s="1"/>
  <c r="I67" i="5"/>
  <c r="D20" i="4" s="1"/>
  <c r="L20" i="8"/>
  <c r="B11" i="7" s="1"/>
  <c r="P41" i="8"/>
  <c r="E15" i="7" s="1"/>
  <c r="I47" i="8"/>
  <c r="D18" i="7" s="1"/>
  <c r="C18" i="7"/>
  <c r="P49" i="8"/>
  <c r="E19" i="7" s="1"/>
  <c r="H50" i="8"/>
  <c r="M50" i="8"/>
  <c r="C21" i="7" s="1"/>
  <c r="S50" i="8"/>
  <c r="F21" i="7" s="1"/>
  <c r="I20" i="8"/>
  <c r="D11" i="7" s="1"/>
  <c r="F11" i="7"/>
  <c r="H41" i="8"/>
  <c r="F18" i="7"/>
  <c r="H49" i="8"/>
  <c r="E16" i="6"/>
  <c r="P70" i="5"/>
  <c r="E23" i="4" s="1"/>
  <c r="P69" i="5"/>
  <c r="E21" i="4" s="1"/>
  <c r="I20" i="5"/>
  <c r="D11" i="4" s="1"/>
  <c r="P20" i="5"/>
  <c r="E11" i="4" s="1"/>
  <c r="F11" i="4"/>
  <c r="P35" i="5"/>
  <c r="E14" i="4" s="1"/>
  <c r="L42" i="5"/>
  <c r="B17" i="4" s="1"/>
  <c r="C17" i="4"/>
  <c r="E17" i="4"/>
  <c r="I69" i="5"/>
  <c r="D21" i="4" s="1"/>
  <c r="F17" i="3" s="1"/>
  <c r="H70" i="5"/>
  <c r="M70" i="5"/>
  <c r="C23" i="4" s="1"/>
  <c r="S70" i="5"/>
  <c r="F23" i="4" s="1"/>
  <c r="L20" i="5"/>
  <c r="B11" i="4" s="1"/>
  <c r="C11" i="4"/>
  <c r="H35" i="5"/>
  <c r="F17" i="4"/>
  <c r="H69" i="5"/>
  <c r="E16" i="3"/>
  <c r="L49" i="8" l="1"/>
  <c r="B19" i="7" s="1"/>
  <c r="D17" i="6" s="1"/>
  <c r="L41" i="8"/>
  <c r="B15" i="7" s="1"/>
  <c r="D16" i="6" s="1"/>
  <c r="I49" i="8"/>
  <c r="D19" i="7" s="1"/>
  <c r="F17" i="6" s="1"/>
  <c r="F17" i="2" s="1"/>
  <c r="L35" i="5"/>
  <c r="B14" i="4" s="1"/>
  <c r="D16" i="3" s="1"/>
  <c r="D16" i="2" s="1"/>
  <c r="I41" i="8"/>
  <c r="D15" i="7" s="1"/>
  <c r="F16" i="6" s="1"/>
  <c r="F23" i="6" s="1"/>
  <c r="P50" i="8"/>
  <c r="E21" i="7" s="1"/>
  <c r="I50" i="8"/>
  <c r="F24" i="6"/>
  <c r="J24" i="6"/>
  <c r="F20" i="6"/>
  <c r="L69" i="5"/>
  <c r="B21" i="4" s="1"/>
  <c r="D17" i="3" s="1"/>
  <c r="I35" i="5"/>
  <c r="D14" i="4" s="1"/>
  <c r="F16" i="3" s="1"/>
  <c r="L70" i="5"/>
  <c r="B23" i="4" s="1"/>
  <c r="J23" i="3"/>
  <c r="F22" i="3"/>
  <c r="J22" i="3"/>
  <c r="J23" i="2" l="1"/>
  <c r="D21" i="7"/>
  <c r="B8" i="1"/>
  <c r="D17" i="2"/>
  <c r="J23" i="6"/>
  <c r="L50" i="8"/>
  <c r="B21" i="7" s="1"/>
  <c r="J24" i="3"/>
  <c r="J24" i="2" s="1"/>
  <c r="F16" i="2"/>
  <c r="F20" i="2" s="1"/>
  <c r="F22" i="6"/>
  <c r="F22" i="2" s="1"/>
  <c r="J22" i="6"/>
  <c r="J26" i="6" s="1"/>
  <c r="F23" i="3"/>
  <c r="F23" i="2" s="1"/>
  <c r="F20" i="3"/>
  <c r="F24" i="3"/>
  <c r="F24" i="2" s="1"/>
  <c r="I70" i="5"/>
  <c r="J28" i="6" l="1"/>
  <c r="C8" i="1"/>
  <c r="G8" i="1" s="1"/>
  <c r="J26" i="2"/>
  <c r="J28" i="2" s="1"/>
  <c r="J22" i="2"/>
  <c r="D23" i="4"/>
  <c r="B7" i="1"/>
  <c r="J26" i="3"/>
  <c r="C7" i="1" s="1"/>
  <c r="C9" i="1" s="1"/>
  <c r="I29" i="6"/>
  <c r="J29" i="6" s="1"/>
  <c r="J31" i="6" s="1"/>
  <c r="J28" i="3"/>
  <c r="B9" i="1" l="1"/>
  <c r="G7" i="1"/>
  <c r="G9" i="1" s="1"/>
  <c r="I29" i="3"/>
  <c r="J29" i="3" s="1"/>
  <c r="J31" i="3" s="1"/>
  <c r="B10" i="1" l="1"/>
  <c r="B11" i="1" s="1"/>
  <c r="I30" i="2" l="1"/>
  <c r="J30" i="2" s="1"/>
  <c r="G11" i="1"/>
  <c r="G10" i="1"/>
  <c r="I29" i="2"/>
  <c r="J29" i="2" s="1"/>
  <c r="J31" i="2" l="1"/>
  <c r="G12" i="1"/>
</calcChain>
</file>

<file path=xl/sharedStrings.xml><?xml version="1.0" encoding="utf-8"?>
<sst xmlns="http://schemas.openxmlformats.org/spreadsheetml/2006/main" count="541" uniqueCount="227">
  <si>
    <t>Rekapitulácia rozpočtu</t>
  </si>
  <si>
    <t>Stavba Oprava Domu smútku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</si>
  <si>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</si>
  <si>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</si>
  <si>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</si>
  <si>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</si>
  <si>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</si>
  <si>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</si>
  <si>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</si>
  <si>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</si>
  <si>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</si>
  <si>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</si>
  <si>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Oprava fasády</t>
  </si>
  <si>
    <t>Oprava chodníka</t>
  </si>
  <si>
    <t>Krycí list rozpočtu</t>
  </si>
  <si>
    <t xml:space="preserve">Miesto:  </t>
  </si>
  <si>
    <t>Objekt Oprava fasády</t>
  </si>
  <si>
    <t xml:space="preserve">Ks: </t>
  </si>
  <si>
    <t xml:space="preserve">Zákazka: </t>
  </si>
  <si>
    <t>Spracoval: Ing. Ján Halgaš</t>
  </si>
  <si>
    <t xml:space="preserve">Dňa </t>
  </si>
  <si>
    <t>17.09.2018</t>
  </si>
  <si>
    <t>Odberateľ: Obec Dlhé Klčovo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</si>
  <si>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</si>
  <si>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</si>
  <si>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</si>
  <si>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</si>
  <si>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</si>
  <si>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</si>
  <si>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</si>
  <si>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</si>
  <si>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</si>
  <si>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</si>
  <si>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</si>
  <si>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</si>
  <si>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</si>
  <si>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</si>
  <si>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</si>
  <si>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</si>
  <si>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</si>
  <si>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</si>
  <si>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</si>
  <si>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</si>
  <si>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</si>
  <si>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</si>
  <si>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</si>
  <si>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</si>
  <si>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</si>
  <si>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</si>
  <si>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</si>
  <si>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</si>
  <si>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</si>
  <si>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</si>
  <si>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</si>
  <si>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</si>
  <si>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</si>
  <si>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</si>
  <si>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</si>
  <si>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</si>
  <si>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</si>
  <si>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</si>
  <si>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</si>
  <si>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</si>
  <si>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17.09.2018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</si>
  <si>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</si>
  <si>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</si>
  <si>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</si>
  <si>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</si>
  <si>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</si>
  <si>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</si>
  <si>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IZOLÁCIE PROTI VODE A VLHKOSTI</t>
  </si>
  <si>
    <t>KONŠTRUKCIE KLAMPIARSKE</t>
  </si>
  <si>
    <t>KONŠTRUKCIE STOLÁRSKE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</si>
  <si>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</si>
  <si>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</si>
  <si>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</si>
  <si>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</si>
  <si>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</si>
  <si>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</si>
  <si>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</si>
  <si>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</si>
  <si>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</si>
  <si>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</si>
  <si>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</si>
  <si>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</si>
  <si>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11/A 1</t>
  </si>
  <si>
    <t xml:space="preserve"> 622464231</t>
  </si>
  <si>
    <t>Vonkajšia omietka stien tenkovrstvová BAUMIT, silikónová, Baumit SilikonTop alebo ekvivalent, škrabaná, hr. 1,5 mm</t>
  </si>
  <si>
    <t>m2</t>
  </si>
  <si>
    <t xml:space="preserve"> 622464310</t>
  </si>
  <si>
    <t>Vonkajšia omietka stien mozaiková BAUMIT, ručné miešanie a nanášanie, Baumit Mozaiková omietka (Baumit MosaikTop) alebo ekvivalen</t>
  </si>
  <si>
    <t xml:space="preserve"> 622481119</t>
  </si>
  <si>
    <t>Potiahnutie vonkajších stien sklotextílnou mriežkou s celoplošným prilepením</t>
  </si>
  <si>
    <t xml:space="preserve"> 634920011</t>
  </si>
  <si>
    <t>Rezanie sokľa hlbky nad 10 do 20 mm</t>
  </si>
  <si>
    <t>m</t>
  </si>
  <si>
    <t xml:space="preserve"> 14/C 1</t>
  </si>
  <si>
    <t xml:space="preserve"> 622461111</t>
  </si>
  <si>
    <t>Oprava vonkajšej omietky šľachtenej umelej škrabanej, opravená plocha do 10 %</t>
  </si>
  <si>
    <t xml:space="preserve"> 622461311</t>
  </si>
  <si>
    <t>Oprava vonkajšej omietky šľachtenej umelej škrabanej, opravená plocha nad 20 do 30 % - stlpy nad soklom</t>
  </si>
  <si>
    <t>R/RE</t>
  </si>
  <si>
    <t xml:space="preserve"> 622460121</t>
  </si>
  <si>
    <t>Príprava vonkajšieho podkladu stien penetráciou základnou</t>
  </si>
  <si>
    <t xml:space="preserve"> 622460211</t>
  </si>
  <si>
    <t>Vonkajšia omietka stien vápenná jadrová (hrubá), hr. 10 mm</t>
  </si>
  <si>
    <t xml:space="preserve"> 622460233</t>
  </si>
  <si>
    <t>Vonkajšia omietka stien cementová hrubá, hr. 20 mm - sokeľ</t>
  </si>
  <si>
    <t xml:space="preserve">  3/A 1</t>
  </si>
  <si>
    <t xml:space="preserve"> 941941031</t>
  </si>
  <si>
    <t>Montáž lešenia ľahkého pracovného radového s podlahami šírky od 0,80 do 1,00 m, výšky do 10 m</t>
  </si>
  <si>
    <t xml:space="preserve"> 941941191</t>
  </si>
  <si>
    <t>Príplatok za prvý a každý ďalší i začatý mesiac použitia lešenia ľahkého pracovného radového s podlahami šírky od 0,80 do 1,00 m, výšky do 10 m</t>
  </si>
  <si>
    <t xml:space="preserve">  3/B 1</t>
  </si>
  <si>
    <t xml:space="preserve"> 941941831</t>
  </si>
  <si>
    <t>Demontáž lešenia ľahkého pracovného radového s podlahami šírky nad 0,80 do 1,00 m, výšky do 10 m</t>
  </si>
  <si>
    <t xml:space="preserve"> 953945111</t>
  </si>
  <si>
    <t>BAUMIT alebo ekvivalen Rohová lišta hliníková</t>
  </si>
  <si>
    <t xml:space="preserve"> 429720339400</t>
  </si>
  <si>
    <t>Mriežka vetracia kovová, hranatá , rozmery 150x300 mm, farba biela</t>
  </si>
  <si>
    <t>ks</t>
  </si>
  <si>
    <t xml:space="preserve"> 953947951</t>
  </si>
  <si>
    <t>Montáž hranatej kovovej vetracej mriežky plochy do 0,06 m2</t>
  </si>
  <si>
    <t xml:space="preserve"> 999281111</t>
  </si>
  <si>
    <t>Presun hmôt pre opravy a údržbu objektov vrátane vonkajších plášťov výšky do 25 m</t>
  </si>
  <si>
    <t>t</t>
  </si>
  <si>
    <t>711/A 1</t>
  </si>
  <si>
    <t xml:space="preserve"> 711113302</t>
  </si>
  <si>
    <t>Zhotovenie  izolácie proti zemnej vlhkosti za studena na zvislej ploche z tekutej lepenky, dvojnásobná</t>
  </si>
  <si>
    <t xml:space="preserve"> 998711201</t>
  </si>
  <si>
    <t>Presun hmôt pre izoláciu proti vode v objektoch výšky do 6 m</t>
  </si>
  <si>
    <t>%</t>
  </si>
  <si>
    <t xml:space="preserve"> 2456100033001</t>
  </si>
  <si>
    <t>Tekutá lepenka</t>
  </si>
  <si>
    <t>kg</t>
  </si>
  <si>
    <t>764/A 2</t>
  </si>
  <si>
    <t xml:space="preserve"> 764391410</t>
  </si>
  <si>
    <t>Záveterná lišta z pozinkovaného farbeného PZf plechu, r.š. 250 mm</t>
  </si>
  <si>
    <t>764/A 7</t>
  </si>
  <si>
    <t xml:space="preserve"> 998764201</t>
  </si>
  <si>
    <t>Presun hmôt pre konštrukcie klampiarske v objektoch výšky do 6 m</t>
  </si>
  <si>
    <t>764/B 1</t>
  </si>
  <si>
    <t xml:space="preserve"> 764454802</t>
  </si>
  <si>
    <t>Demontáž odpadových rúr kruhových, s priemerom 120 mm,  -0,00285t</t>
  </si>
  <si>
    <t>764/C 1</t>
  </si>
  <si>
    <t xml:space="preserve"> 764352910</t>
  </si>
  <si>
    <t>Vyčistenie žľabov rš 330 mm</t>
  </si>
  <si>
    <t xml:space="preserve"> 553440050500</t>
  </si>
  <si>
    <t>Objímka lisovaná pozink farebný OD 100 - hrot 200 mm, priemer 100 mm, KJG</t>
  </si>
  <si>
    <t xml:space="preserve"> 764331420</t>
  </si>
  <si>
    <t>Lemovanie z pozinkovaného farbeného PZf plechu, múrov na strechách s tvrdou krytinou r.š. 250 mm</t>
  </si>
  <si>
    <t xml:space="preserve"> 764454431</t>
  </si>
  <si>
    <t>Spätná montáž zvodových rúr z pozinkovaného farbeného PZf plechu, kruhové s priemerom 60 - 150 mm</t>
  </si>
  <si>
    <t xml:space="preserve"> 764454441</t>
  </si>
  <si>
    <t>Montáž objímky zatĺkacej z pozinkovaného farbeného PZf plechu, pre kruhové zvodové rúry s priemerom 60 - 150 mm</t>
  </si>
  <si>
    <t>766/A 1</t>
  </si>
  <si>
    <t xml:space="preserve"> 766423112</t>
  </si>
  <si>
    <t>Montáž obloženia podhľadov členitých palubovkami na pero a drážku z mäkkého dreva, š. nad 60 do 80mm</t>
  </si>
  <si>
    <t xml:space="preserve"> 766427112</t>
  </si>
  <si>
    <t>Montáž obloženia podhľadov, podkladový rošt</t>
  </si>
  <si>
    <t xml:space="preserve"> 766492100</t>
  </si>
  <si>
    <t>Ostatné - montáž obloženia ostenia</t>
  </si>
  <si>
    <t xml:space="preserve"> 998766201</t>
  </si>
  <si>
    <t>Presun hmot pre konštrukcie stolárske v objektoch výšky do 6 m</t>
  </si>
  <si>
    <t xml:space="preserve"> 605480000600</t>
  </si>
  <si>
    <t>Rezivo stavebné zo smreku - podkladný rošt</t>
  </si>
  <si>
    <t xml:space="preserve"> 611920006900</t>
  </si>
  <si>
    <t>Drevený obklad tatranský profil, hrxš 12,5x96 mm, dĺžka 4000-5000 mm, interiér, smrek A/B, JAF HOLZ alebo ekvivalent</t>
  </si>
  <si>
    <t>783/A 1</t>
  </si>
  <si>
    <t xml:space="preserve"> 783521000</t>
  </si>
  <si>
    <t>Nátery klamp.konštr.syntet. na vzduchu schnúce jednonás. so základným náterom - 70µm</t>
  </si>
  <si>
    <t xml:space="preserve"> 783626300</t>
  </si>
  <si>
    <t>Nátery stolárskych výrobkov syntetické lazurovacím lakom 3x lakovaním</t>
  </si>
  <si>
    <t>Objekt Oprava chodníka</t>
  </si>
  <si>
    <t>ZEMNÉ PRÁCE</t>
  </si>
  <si>
    <t>SPEVNENÉ PLOCHY</t>
  </si>
  <si>
    <t xml:space="preserve">  1/A 1</t>
  </si>
  <si>
    <t xml:space="preserve"> 132211101</t>
  </si>
  <si>
    <t>Hĺbenie rýh šírky do 600 mm v  hornine tr.3 súdržných - ručným náradím</t>
  </si>
  <si>
    <t>m3</t>
  </si>
  <si>
    <t xml:space="preserve"> 162201101</t>
  </si>
  <si>
    <t>Vodorovné premiestnenie výkopku z horniny 1-4 do 20m</t>
  </si>
  <si>
    <t xml:space="preserve"> 167101100</t>
  </si>
  <si>
    <t>Nakladanie výkopku tr.1-4 ručne</t>
  </si>
  <si>
    <t xml:space="preserve"> 171201201</t>
  </si>
  <si>
    <t>Uloženie sypaniny na skládky do 100 m3</t>
  </si>
  <si>
    <t xml:space="preserve"> 175101202</t>
  </si>
  <si>
    <t>Obsyp objektov sypaninou z vhodných hornín 1 až 4 s prehodením sypaniny</t>
  </si>
  <si>
    <t xml:space="preserve"> 181101102</t>
  </si>
  <si>
    <t>Úprava pláne v zárezoch v hornine 1-4 so zhutnením</t>
  </si>
  <si>
    <t>221/B 1</t>
  </si>
  <si>
    <t xml:space="preserve"> 113106614</t>
  </si>
  <si>
    <t>Rozoberanie maloformátovej zámkovej dlažby v ploche nad 20 m2,  -0,26000t</t>
  </si>
  <si>
    <t xml:space="preserve"> 113208111</t>
  </si>
  <si>
    <t>Vytrhanie obrúb betonových, s vybúraním lôžka, záhonových,  -0,04000t</t>
  </si>
  <si>
    <t xml:space="preserve"> 113307111</t>
  </si>
  <si>
    <t>Odstránenie podkladu v ploche do 200m2 z kameniva ťaženého, hr. do 100mm,  -0,16000t</t>
  </si>
  <si>
    <t>221/A 1</t>
  </si>
  <si>
    <t xml:space="preserve"> 564731111</t>
  </si>
  <si>
    <t>Podklad alebo kryt z kameniva hrubého drveného veľ. 32-63 mm s rozprestretím a zhutn.hr. 100 mm - pod zámkovú dlažbu</t>
  </si>
  <si>
    <t xml:space="preserve"> 564831111</t>
  </si>
  <si>
    <t>Podklad zo štrkodrviny s rozprestretím a zhutnením, po zhutnení hr. 100 mm - pod obruník</t>
  </si>
  <si>
    <t>súb</t>
  </si>
  <si>
    <t xml:space="preserve"> 596911212</t>
  </si>
  <si>
    <t>Kladenie zámkovej dlažby  hr. 6 cm pre peších nad 20 m2 so zriadením lôžka z kameniva hr. 4 cm</t>
  </si>
  <si>
    <t xml:space="preserve"> 592460010600</t>
  </si>
  <si>
    <t>Dlažba betónová Low value PREMAC KLASIKO alebo ekvivalen, rozmer 200x100x60 mm, sivá</t>
  </si>
  <si>
    <t xml:space="preserve"> 13/B 1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</si>
  <si>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</si>
  <si>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</si>
  <si>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</si>
  <si>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</si>
  <si>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979089012</t>
  </si>
  <si>
    <t>Poplatok za skladovanie - betón, tehly, dlaždice (17 01 ), ostatné</t>
  </si>
  <si>
    <t xml:space="preserve"> 592170001800</t>
  </si>
  <si>
    <t>Obrubník PREMAC alebo ekvivalen parkový, lxšxv 1000x50x200 mm, sivá</t>
  </si>
  <si>
    <t xml:space="preserve"> 916561112</t>
  </si>
  <si>
    <t>Osadenie záhonového alebo parkového obrubníka betón., do lôžka z bet. pros. tr. C 16/20 s bočnou oporou</t>
  </si>
  <si>
    <t xml:space="preserve"> 998223011</t>
  </si>
  <si>
    <t>Presun hmôt pre pozemné komunikácie s krytom dláždeným (822 2.3, 822 5.3) akejkoľvek dĺžky objektu</t>
  </si>
  <si>
    <t xml:space="preserve"> 711142101</t>
  </si>
  <si>
    <t>Izolácia proti zemnej vlhkosti s protiradonovou odolnosťou FONDALINE S alebo ekvivalen šírka 2 m zvislá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</si>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</sst>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165" fontId="5" fillId="0" borderId="0" xfId="0" applyNumberFormat="1" applyFont="1" applyAlignment="1">
      <alignment wrapText="1"/>
    </xf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workbookViewId="0">
      <selection activeCell="A14" sqref="A14:XFD28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9" t="s">
        <v>12</v>
      </c>
      <c r="B7" s="180">
        <f>'SO 13273'!I70-Rekapitulácia!D7</f>
        <v>0</v>
      </c>
      <c r="C7" s="180">
        <f>'Kryci_list 13273'!J26</f>
        <v>0</v>
      </c>
      <c r="D7" s="180">
        <v>0</v>
      </c>
      <c r="E7" s="180">
        <f>'Kryci_list 13273'!J17</f>
        <v>0</v>
      </c>
      <c r="F7" s="180">
        <v>0</v>
      </c>
      <c r="G7" s="180">
        <f>B7+C7+D7+E7+F7</f>
        <v>0</v>
      </c>
      <c r="K7">
        <f>'SO 13273'!K70</f>
        <v>0</v>
      </c>
      <c r="Q7">
        <v>30.126000000000001</v>
      </c>
    </row>
    <row r="8" spans="1:26" x14ac:dyDescent="0.25">
      <c r="A8" s="70" t="s">
        <v>13</v>
      </c>
      <c r="B8" s="77">
        <f>'SO 13274'!I50-Rekapitulácia!D8</f>
        <v>0</v>
      </c>
      <c r="C8" s="77">
        <f>'Kryci_list 13274'!J26</f>
        <v>0</v>
      </c>
      <c r="D8" s="77">
        <v>0</v>
      </c>
      <c r="E8" s="77">
        <f>'Kryci_list 13274'!J17</f>
        <v>0</v>
      </c>
      <c r="F8" s="77">
        <v>0</v>
      </c>
      <c r="G8" s="77">
        <f>B8+C8+D8+E8+F8</f>
        <v>0</v>
      </c>
      <c r="K8">
        <f>'SO 13274'!K50</f>
        <v>0</v>
      </c>
      <c r="Q8">
        <v>30.126000000000001</v>
      </c>
    </row>
    <row r="9" spans="1:26" x14ac:dyDescent="0.25">
      <c r="A9" s="186" t="s">
        <v>222</v>
      </c>
      <c r="B9" s="187">
        <f>SUM(B7:B8)</f>
        <v>0</v>
      </c>
      <c r="C9" s="187">
        <f>SUM(C7:C8)</f>
        <v>0</v>
      </c>
      <c r="D9" s="187">
        <f>SUM(D7:D8)</f>
        <v>0</v>
      </c>
      <c r="E9" s="187">
        <f>SUM(E7:E8)</f>
        <v>0</v>
      </c>
      <c r="F9" s="187">
        <f>SUM(F7:F8)</f>
        <v>0</v>
      </c>
      <c r="G9" s="187">
        <f>SUM(G7:G8)-SUM(Z7:Z8)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184" t="s">
        <v>223</v>
      </c>
      <c r="B10" s="185">
        <f>G9-SUM(Rekapitulácia!K7:'Rekapitulácia'!K8)*1</f>
        <v>0</v>
      </c>
      <c r="C10" s="185"/>
      <c r="D10" s="185"/>
      <c r="E10" s="185"/>
      <c r="F10" s="185"/>
      <c r="G10" s="185">
        <f>ROUND(((ROUND(B10,2)*20)/100),2)*1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224</v>
      </c>
      <c r="B11" s="182">
        <f>(G9-B10)</f>
        <v>0</v>
      </c>
      <c r="C11" s="182"/>
      <c r="D11" s="182"/>
      <c r="E11" s="182"/>
      <c r="F11" s="182"/>
      <c r="G11" s="182">
        <f>ROUND(((ROUND(B11,2)*0)/100),2)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5" t="s">
        <v>225</v>
      </c>
      <c r="B12" s="182"/>
      <c r="C12" s="182"/>
      <c r="D12" s="182"/>
      <c r="E12" s="182"/>
      <c r="F12" s="182"/>
      <c r="G12" s="182">
        <f>SUM(G9:G11)</f>
        <v>0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0"/>
      <c r="B13" s="183"/>
      <c r="C13" s="183"/>
      <c r="D13" s="183"/>
      <c r="E13" s="183"/>
      <c r="F13" s="183"/>
      <c r="G13" s="183"/>
    </row>
    <row r="14" spans="1:26" x14ac:dyDescent="0.25">
      <c r="A14" s="1"/>
      <c r="B14" s="149"/>
      <c r="C14" s="149"/>
      <c r="D14" s="149"/>
      <c r="E14" s="149"/>
      <c r="F14" s="149"/>
      <c r="G14" s="149"/>
    </row>
    <row r="15" spans="1:26" x14ac:dyDescent="0.25">
      <c r="A15" s="1"/>
      <c r="B15" s="149"/>
      <c r="C15" s="149"/>
      <c r="D15" s="149"/>
      <c r="E15" s="149"/>
      <c r="F15" s="149"/>
      <c r="G15" s="149"/>
    </row>
    <row r="16" spans="1:26" x14ac:dyDescent="0.25">
      <c r="A16" s="1"/>
      <c r="B16" s="149"/>
      <c r="C16" s="149"/>
      <c r="D16" s="149"/>
      <c r="E16" s="149"/>
      <c r="F16" s="149"/>
      <c r="G16" s="149"/>
    </row>
    <row r="17" spans="1:7" x14ac:dyDescent="0.25">
      <c r="A17" s="1"/>
      <c r="B17" s="149"/>
      <c r="C17" s="149"/>
      <c r="D17" s="149"/>
      <c r="E17" s="149"/>
      <c r="F17" s="149"/>
      <c r="G17" s="149"/>
    </row>
    <row r="18" spans="1:7" x14ac:dyDescent="0.25">
      <c r="A18" s="1"/>
      <c r="B18" s="149"/>
      <c r="C18" s="149"/>
      <c r="D18" s="149"/>
      <c r="E18" s="149"/>
      <c r="F18" s="149"/>
      <c r="G18" s="149"/>
    </row>
    <row r="19" spans="1:7" x14ac:dyDescent="0.25">
      <c r="A19" s="1"/>
      <c r="B19" s="149"/>
      <c r="C19" s="149"/>
      <c r="D19" s="149"/>
      <c r="E19" s="149"/>
      <c r="F19" s="149"/>
      <c r="G19" s="149"/>
    </row>
    <row r="20" spans="1:7" x14ac:dyDescent="0.25">
      <c r="A20" s="1"/>
      <c r="B20" s="149"/>
      <c r="C20" s="149"/>
      <c r="D20" s="149"/>
      <c r="E20" s="149"/>
      <c r="F20" s="149"/>
      <c r="G20" s="149"/>
    </row>
    <row r="21" spans="1:7" x14ac:dyDescent="0.25">
      <c r="A21" s="1"/>
      <c r="B21" s="149"/>
      <c r="C21" s="149"/>
      <c r="D21" s="149"/>
      <c r="E21" s="149"/>
      <c r="F21" s="149"/>
      <c r="G21" s="149"/>
    </row>
    <row r="22" spans="1:7" x14ac:dyDescent="0.25">
      <c r="B22" s="181"/>
      <c r="C22" s="181"/>
      <c r="D22" s="181"/>
      <c r="E22" s="181"/>
      <c r="F22" s="181"/>
      <c r="G22" s="181"/>
    </row>
    <row r="23" spans="1:7" x14ac:dyDescent="0.25">
      <c r="B23" s="181"/>
      <c r="C23" s="181"/>
      <c r="D23" s="181"/>
      <c r="E23" s="181"/>
      <c r="F23" s="181"/>
      <c r="G23" s="181"/>
    </row>
    <row r="24" spans="1:7" x14ac:dyDescent="0.25">
      <c r="B24" s="181"/>
      <c r="C24" s="181"/>
      <c r="D24" s="181"/>
      <c r="E24" s="181"/>
      <c r="F24" s="181"/>
      <c r="G24" s="181"/>
    </row>
    <row r="25" spans="1:7" x14ac:dyDescent="0.25">
      <c r="B25" s="181"/>
      <c r="C25" s="181"/>
      <c r="D25" s="181"/>
      <c r="E25" s="181"/>
      <c r="F25" s="181"/>
      <c r="G25" s="181"/>
    </row>
    <row r="26" spans="1:7" x14ac:dyDescent="0.25">
      <c r="B26" s="181"/>
      <c r="C26" s="181"/>
      <c r="D26" s="181"/>
      <c r="E26" s="181"/>
      <c r="F26" s="181"/>
      <c r="G26" s="181"/>
    </row>
    <row r="27" spans="1:7" x14ac:dyDescent="0.25">
      <c r="B27" s="181"/>
      <c r="C27" s="181"/>
      <c r="D27" s="181"/>
      <c r="E27" s="181"/>
      <c r="F27" s="181"/>
      <c r="G27" s="181"/>
    </row>
    <row r="28" spans="1:7" x14ac:dyDescent="0.25">
      <c r="B28" s="181"/>
      <c r="C28" s="181"/>
      <c r="D28" s="181"/>
      <c r="E28" s="181"/>
      <c r="F28" s="181"/>
      <c r="G28" s="181"/>
    </row>
    <row r="29" spans="1:7" x14ac:dyDescent="0.25">
      <c r="B29" s="181"/>
      <c r="C29" s="181"/>
      <c r="D29" s="181"/>
      <c r="E29" s="181"/>
      <c r="F29" s="181"/>
      <c r="G29" s="181"/>
    </row>
    <row r="30" spans="1:7" x14ac:dyDescent="0.25">
      <c r="B30" s="181"/>
      <c r="C30" s="181"/>
      <c r="D30" s="181"/>
      <c r="E30" s="181"/>
      <c r="F30" s="181"/>
      <c r="G30" s="181"/>
    </row>
    <row r="31" spans="1:7" x14ac:dyDescent="0.25">
      <c r="B31" s="181"/>
      <c r="C31" s="181"/>
      <c r="D31" s="181"/>
      <c r="E31" s="181"/>
      <c r="F31" s="181"/>
      <c r="G31" s="181"/>
    </row>
    <row r="32" spans="1:7" x14ac:dyDescent="0.25">
      <c r="B32" s="181"/>
      <c r="C32" s="181"/>
      <c r="D32" s="181"/>
      <c r="E32" s="181"/>
      <c r="F32" s="181"/>
      <c r="G32" s="181"/>
    </row>
    <row r="33" spans="2:7" x14ac:dyDescent="0.25">
      <c r="B33" s="181"/>
      <c r="C33" s="181"/>
      <c r="D33" s="181"/>
      <c r="E33" s="181"/>
      <c r="F33" s="181"/>
      <c r="G33" s="181"/>
    </row>
    <row r="34" spans="2:7" x14ac:dyDescent="0.25">
      <c r="B34" s="181"/>
      <c r="C34" s="181"/>
      <c r="D34" s="181"/>
      <c r="E34" s="181"/>
      <c r="F34" s="181"/>
      <c r="G34" s="181"/>
    </row>
    <row r="35" spans="2:7" x14ac:dyDescent="0.25">
      <c r="B35" s="181"/>
      <c r="C35" s="181"/>
      <c r="D35" s="181"/>
      <c r="E35" s="181"/>
      <c r="F35" s="181"/>
      <c r="G35" s="181"/>
    </row>
    <row r="36" spans="2:7" x14ac:dyDescent="0.25">
      <c r="B36" s="181"/>
      <c r="C36" s="181"/>
      <c r="D36" s="181"/>
      <c r="E36" s="181"/>
      <c r="F36" s="181"/>
      <c r="G36" s="181"/>
    </row>
    <row r="37" spans="2:7" x14ac:dyDescent="0.25">
      <c r="B37" s="181"/>
      <c r="C37" s="181"/>
      <c r="D37" s="181"/>
      <c r="E37" s="181"/>
      <c r="F37" s="181"/>
      <c r="G37" s="181"/>
    </row>
    <row r="38" spans="2:7" x14ac:dyDescent="0.25">
      <c r="B38" s="181"/>
      <c r="C38" s="181"/>
      <c r="D38" s="181"/>
      <c r="E38" s="181"/>
      <c r="F38" s="181"/>
      <c r="G38" s="181"/>
    </row>
    <row r="39" spans="2:7" x14ac:dyDescent="0.25">
      <c r="B39" s="181"/>
      <c r="C39" s="181"/>
      <c r="D39" s="181"/>
      <c r="E39" s="181"/>
      <c r="F39" s="181"/>
      <c r="G39" s="181"/>
    </row>
    <row r="40" spans="2:7" x14ac:dyDescent="0.25">
      <c r="B40" s="181"/>
      <c r="C40" s="181"/>
      <c r="D40" s="181"/>
      <c r="E40" s="181"/>
      <c r="F40" s="181"/>
      <c r="G40" s="181"/>
    </row>
    <row r="41" spans="2:7" x14ac:dyDescent="0.25">
      <c r="B41" s="181"/>
      <c r="C41" s="181"/>
      <c r="D41" s="181"/>
      <c r="E41" s="181"/>
      <c r="F41" s="181"/>
      <c r="G41" s="181"/>
    </row>
    <row r="42" spans="2:7" x14ac:dyDescent="0.25">
      <c r="B42" s="181"/>
      <c r="C42" s="181"/>
      <c r="D42" s="181"/>
      <c r="E42" s="181"/>
      <c r="F42" s="181"/>
      <c r="G42" s="181"/>
    </row>
    <row r="43" spans="2:7" x14ac:dyDescent="0.25">
      <c r="B43" s="181"/>
      <c r="C43" s="181"/>
      <c r="D43" s="181"/>
      <c r="E43" s="181"/>
      <c r="F43" s="181"/>
      <c r="G43" s="181"/>
    </row>
    <row r="44" spans="2:7" x14ac:dyDescent="0.25">
      <c r="B44" s="181"/>
      <c r="C44" s="181"/>
      <c r="D44" s="181"/>
      <c r="E44" s="181"/>
      <c r="F44" s="181"/>
      <c r="G44" s="181"/>
    </row>
    <row r="45" spans="2:7" x14ac:dyDescent="0.25">
      <c r="B45" s="181"/>
      <c r="C45" s="181"/>
      <c r="D45" s="181"/>
      <c r="E45" s="181"/>
      <c r="F45" s="181"/>
      <c r="G45" s="181"/>
    </row>
    <row r="46" spans="2:7" x14ac:dyDescent="0.25">
      <c r="B46" s="181"/>
      <c r="C46" s="181"/>
      <c r="D46" s="181"/>
      <c r="E46" s="181"/>
      <c r="F46" s="181"/>
      <c r="G46" s="181"/>
    </row>
    <row r="47" spans="2:7" x14ac:dyDescent="0.25">
      <c r="B47" s="181"/>
      <c r="C47" s="181"/>
      <c r="D47" s="181"/>
      <c r="E47" s="181"/>
      <c r="F47" s="181"/>
      <c r="G47" s="181"/>
    </row>
    <row r="48" spans="2:7" x14ac:dyDescent="0.25">
      <c r="B48" s="181"/>
      <c r="C48" s="181"/>
      <c r="D48" s="181"/>
      <c r="E48" s="181"/>
      <c r="F48" s="181"/>
      <c r="G48" s="181"/>
    </row>
    <row r="49" spans="2:7" x14ac:dyDescent="0.25">
      <c r="B49" s="181"/>
      <c r="C49" s="181"/>
      <c r="D49" s="181"/>
      <c r="E49" s="181"/>
      <c r="F49" s="181"/>
      <c r="G49" s="181"/>
    </row>
    <row r="50" spans="2:7" x14ac:dyDescent="0.25">
      <c r="B50" s="181"/>
      <c r="C50" s="181"/>
      <c r="D50" s="181"/>
      <c r="E50" s="181"/>
      <c r="F50" s="181"/>
      <c r="G50" s="181"/>
    </row>
    <row r="51" spans="2:7" x14ac:dyDescent="0.25">
      <c r="B51" s="181"/>
      <c r="C51" s="181"/>
      <c r="D51" s="181"/>
      <c r="E51" s="181"/>
      <c r="F51" s="181"/>
      <c r="G51" s="181"/>
    </row>
    <row r="52" spans="2:7" x14ac:dyDescent="0.25">
      <c r="B52" s="181"/>
      <c r="C52" s="181"/>
      <c r="D52" s="181"/>
      <c r="E52" s="181"/>
      <c r="F52" s="181"/>
      <c r="G52" s="181"/>
    </row>
    <row r="53" spans="2:7" x14ac:dyDescent="0.25">
      <c r="B53" s="181"/>
      <c r="C53" s="181"/>
      <c r="D53" s="181"/>
      <c r="E53" s="181"/>
      <c r="F53" s="181"/>
      <c r="G53" s="181"/>
    </row>
    <row r="54" spans="2:7" x14ac:dyDescent="0.25">
      <c r="B54" s="181"/>
      <c r="C54" s="181"/>
      <c r="D54" s="181"/>
      <c r="E54" s="181"/>
      <c r="F54" s="181"/>
      <c r="G54" s="181"/>
    </row>
    <row r="55" spans="2:7" x14ac:dyDescent="0.25">
      <c r="B55" s="181"/>
      <c r="C55" s="181"/>
      <c r="D55" s="181"/>
      <c r="E55" s="181"/>
      <c r="F55" s="181"/>
      <c r="G55" s="181"/>
    </row>
    <row r="56" spans="2:7" x14ac:dyDescent="0.25">
      <c r="B56" s="181"/>
      <c r="C56" s="181"/>
      <c r="D56" s="181"/>
      <c r="E56" s="181"/>
      <c r="F56" s="181"/>
      <c r="G56" s="181"/>
    </row>
    <row r="57" spans="2:7" x14ac:dyDescent="0.25">
      <c r="B57" s="181"/>
      <c r="C57" s="181"/>
      <c r="D57" s="181"/>
      <c r="E57" s="181"/>
      <c r="F57" s="181"/>
      <c r="G57" s="181"/>
    </row>
    <row r="58" spans="2:7" x14ac:dyDescent="0.25">
      <c r="B58" s="181"/>
      <c r="C58" s="181"/>
      <c r="D58" s="181"/>
      <c r="E58" s="181"/>
      <c r="F58" s="181"/>
      <c r="G58" s="181"/>
    </row>
    <row r="59" spans="2:7" x14ac:dyDescent="0.25">
      <c r="B59" s="181"/>
      <c r="C59" s="181"/>
      <c r="D59" s="181"/>
      <c r="E59" s="181"/>
      <c r="F59" s="181"/>
      <c r="G59" s="181"/>
    </row>
    <row r="60" spans="2:7" x14ac:dyDescent="0.25">
      <c r="B60" s="181"/>
      <c r="C60" s="181"/>
      <c r="D60" s="181"/>
      <c r="E60" s="181"/>
      <c r="F60" s="181"/>
      <c r="G60" s="181"/>
    </row>
    <row r="61" spans="2:7" x14ac:dyDescent="0.25">
      <c r="B61" s="181"/>
      <c r="C61" s="181"/>
      <c r="D61" s="181"/>
      <c r="E61" s="181"/>
      <c r="F61" s="181"/>
      <c r="G61" s="181"/>
    </row>
    <row r="62" spans="2:7" x14ac:dyDescent="0.25">
      <c r="B62" s="181"/>
      <c r="C62" s="181"/>
      <c r="D62" s="181"/>
      <c r="E62" s="181"/>
      <c r="F62" s="181"/>
      <c r="G62" s="181"/>
    </row>
    <row r="63" spans="2:7" x14ac:dyDescent="0.25">
      <c r="B63" s="181"/>
      <c r="C63" s="181"/>
      <c r="D63" s="181"/>
      <c r="E63" s="181"/>
      <c r="F63" s="181"/>
      <c r="G63" s="181"/>
    </row>
    <row r="64" spans="2:7" x14ac:dyDescent="0.25">
      <c r="B64" s="181"/>
      <c r="C64" s="181"/>
      <c r="D64" s="181"/>
      <c r="E64" s="181"/>
      <c r="F64" s="181"/>
      <c r="G64" s="181"/>
    </row>
    <row r="65" spans="2:7" x14ac:dyDescent="0.25">
      <c r="B65" s="181"/>
      <c r="C65" s="181"/>
      <c r="D65" s="181"/>
      <c r="E65" s="181"/>
      <c r="F65" s="181"/>
      <c r="G65" s="181"/>
    </row>
    <row r="66" spans="2:7" x14ac:dyDescent="0.25">
      <c r="B66" s="181"/>
      <c r="C66" s="181"/>
      <c r="D66" s="181"/>
      <c r="E66" s="181"/>
      <c r="F66" s="181"/>
      <c r="G66" s="181"/>
    </row>
    <row r="67" spans="2:7" x14ac:dyDescent="0.25">
      <c r="B67" s="181"/>
      <c r="C67" s="181"/>
      <c r="D67" s="181"/>
      <c r="E67" s="181"/>
      <c r="F67" s="181"/>
      <c r="G67" s="181"/>
    </row>
    <row r="68" spans="2:7" x14ac:dyDescent="0.25">
      <c r="B68" s="181"/>
      <c r="C68" s="181"/>
      <c r="D68" s="181"/>
      <c r="E68" s="181"/>
      <c r="F68" s="181"/>
      <c r="G68" s="181"/>
    </row>
    <row r="69" spans="2:7" x14ac:dyDescent="0.25">
      <c r="B69" s="181"/>
      <c r="C69" s="181"/>
      <c r="D69" s="181"/>
      <c r="E69" s="181"/>
      <c r="F69" s="181"/>
      <c r="G69" s="181"/>
    </row>
    <row r="70" spans="2:7" x14ac:dyDescent="0.25">
      <c r="B70" s="181"/>
      <c r="C70" s="181"/>
      <c r="D70" s="181"/>
      <c r="E70" s="181"/>
      <c r="F70" s="181"/>
      <c r="G70" s="181"/>
    </row>
    <row r="71" spans="2:7" x14ac:dyDescent="0.25">
      <c r="B71" s="181"/>
      <c r="C71" s="181"/>
      <c r="D71" s="181"/>
      <c r="E71" s="181"/>
      <c r="F71" s="181"/>
      <c r="G71" s="181"/>
    </row>
    <row r="72" spans="2:7" x14ac:dyDescent="0.25">
      <c r="B72" s="181"/>
      <c r="C72" s="181"/>
      <c r="D72" s="181"/>
      <c r="E72" s="181"/>
      <c r="F72" s="181"/>
      <c r="G72" s="181"/>
    </row>
    <row r="73" spans="2:7" x14ac:dyDescent="0.25">
      <c r="B73" s="181"/>
      <c r="C73" s="181"/>
      <c r="D73" s="181"/>
      <c r="E73" s="181"/>
      <c r="F73" s="181"/>
      <c r="G73" s="181"/>
    </row>
    <row r="74" spans="2:7" x14ac:dyDescent="0.25">
      <c r="B74" s="181"/>
      <c r="C74" s="181"/>
      <c r="D74" s="181"/>
      <c r="E74" s="181"/>
      <c r="F74" s="181"/>
      <c r="G74" s="181"/>
    </row>
    <row r="75" spans="2:7" x14ac:dyDescent="0.25">
      <c r="B75" s="181"/>
      <c r="C75" s="181"/>
      <c r="D75" s="181"/>
      <c r="E75" s="181"/>
      <c r="F75" s="181"/>
      <c r="G75" s="18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226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13273'!D16+'Kryci_list 13274'!D16</f>
        <v>0</v>
      </c>
      <c r="E16" s="97">
        <f>'Kryci_list 13273'!E16+'Kryci_list 13274'!E16</f>
        <v>0</v>
      </c>
      <c r="F16" s="106">
        <f>'Kryci_list 13273'!F16+'Kryci_list 13274'!F16</f>
        <v>0</v>
      </c>
      <c r="G16" s="60">
        <v>6</v>
      </c>
      <c r="H16" s="115" t="s">
        <v>34</v>
      </c>
      <c r="I16" s="129"/>
      <c r="J16" s="126">
        <f>Rekapitulácia!F9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13273'!D17+'Kryci_list 13274'!D17</f>
        <v>0</v>
      </c>
      <c r="E17" s="76">
        <f>'Kryci_list 13273'!E17+'Kryci_list 13274'!E17</f>
        <v>0</v>
      </c>
      <c r="F17" s="81">
        <f>'Kryci_list 13273'!F17+'Kryci_list 13274'!F17</f>
        <v>0</v>
      </c>
      <c r="G17" s="61">
        <v>7</v>
      </c>
      <c r="H17" s="116" t="s">
        <v>35</v>
      </c>
      <c r="I17" s="129"/>
      <c r="J17" s="127">
        <f>Rekapitulácia!E9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13273'!D18+'Kryci_list 13274'!D18</f>
        <v>0</v>
      </c>
      <c r="E18" s="77">
        <f>'Kryci_list 13273'!E18+'Kryci_list 13274'!E18</f>
        <v>0</v>
      </c>
      <c r="F18" s="82">
        <f>'Kryci_list 13273'!F18+'Kryci_list 13274'!F18</f>
        <v>0</v>
      </c>
      <c r="G18" s="61">
        <v>8</v>
      </c>
      <c r="H18" s="116" t="s">
        <v>36</v>
      </c>
      <c r="I18" s="129"/>
      <c r="J18" s="127">
        <f>Rekapitulácia!D9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45</v>
      </c>
      <c r="D22" s="87"/>
      <c r="E22" s="90"/>
      <c r="F22" s="81">
        <f>'Kryci_list 13273'!F22+'Kryci_list 13274'!F22</f>
        <v>0</v>
      </c>
      <c r="G22" s="60">
        <v>16</v>
      </c>
      <c r="H22" s="115" t="s">
        <v>51</v>
      </c>
      <c r="I22" s="129"/>
      <c r="J22" s="126">
        <f>'Kryci_list 13273'!J22+'Kryci_list 13274'!J22</f>
        <v>0</v>
      </c>
    </row>
    <row r="23" spans="1:10" ht="18" customHeight="1" x14ac:dyDescent="0.25">
      <c r="A23" s="11"/>
      <c r="B23" s="61">
        <v>12</v>
      </c>
      <c r="C23" s="64" t="s">
        <v>46</v>
      </c>
      <c r="D23" s="66"/>
      <c r="E23" s="90"/>
      <c r="F23" s="82">
        <f>'Kryci_list 13273'!F23+'Kryci_list 13274'!F23</f>
        <v>0</v>
      </c>
      <c r="G23" s="61">
        <v>17</v>
      </c>
      <c r="H23" s="116" t="s">
        <v>52</v>
      </c>
      <c r="I23" s="129"/>
      <c r="J23" s="127">
        <f>'Kryci_list 13273'!J23+'Kryci_list 13274'!J23</f>
        <v>0</v>
      </c>
    </row>
    <row r="24" spans="1:10" ht="18" customHeight="1" x14ac:dyDescent="0.25">
      <c r="A24" s="11"/>
      <c r="B24" s="61">
        <v>13</v>
      </c>
      <c r="C24" s="64" t="s">
        <v>47</v>
      </c>
      <c r="D24" s="66"/>
      <c r="E24" s="90"/>
      <c r="F24" s="82">
        <f>'Kryci_list 13273'!F24+'Kryci_list 13274'!F24</f>
        <v>0</v>
      </c>
      <c r="G24" s="61">
        <v>18</v>
      </c>
      <c r="H24" s="116" t="s">
        <v>53</v>
      </c>
      <c r="I24" s="129"/>
      <c r="J24" s="127">
        <f>'Kryci_list 13273'!J24+'Kryci_list 13274'!J24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Rekapitulácia!B10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Rekapitulácia!B11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42</v>
      </c>
      <c r="I31" s="28"/>
      <c r="J31" s="192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8" t="s">
        <v>43</v>
      </c>
      <c r="H32" s="189"/>
      <c r="I32" s="190"/>
      <c r="J32" s="19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5"/>
      <c r="G33" s="14"/>
      <c r="H33" s="141" t="s">
        <v>58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13273'!B14</f>
        <v>0</v>
      </c>
      <c r="E16" s="97">
        <f>'Rekap 13273'!C14</f>
        <v>0</v>
      </c>
      <c r="F16" s="106">
        <f>'Rekap 13273'!D14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13273'!B21</f>
        <v>0</v>
      </c>
      <c r="E17" s="76">
        <f>'Rekap 13273'!C21</f>
        <v>0</v>
      </c>
      <c r="F17" s="81">
        <f>'Rekap 13273'!D21</f>
        <v>0</v>
      </c>
      <c r="G17" s="61">
        <v>7</v>
      </c>
      <c r="H17" s="116" t="s">
        <v>35</v>
      </c>
      <c r="I17" s="129"/>
      <c r="J17" s="127">
        <f>'SO 13273'!Z70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13273'!K9:'SO 13273'!K69)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13273'!K9:'SO 13273'!K69)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13273'!L20</f>
        <v>0</v>
      </c>
      <c r="C11" s="157">
        <f>'SO 13273'!M20</f>
        <v>0</v>
      </c>
      <c r="D11" s="157">
        <f>'SO 13273'!I20</f>
        <v>0</v>
      </c>
      <c r="E11" s="158">
        <f>'SO 13273'!P20</f>
        <v>2.4500000000000002</v>
      </c>
      <c r="F11" s="158">
        <f>'SO 13273'!S20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13273'!L29</f>
        <v>0</v>
      </c>
      <c r="C12" s="157">
        <f>'SO 13273'!M29</f>
        <v>0</v>
      </c>
      <c r="D12" s="157">
        <f>'SO 13273'!I29</f>
        <v>0</v>
      </c>
      <c r="E12" s="158">
        <f>'SO 13273'!P29</f>
        <v>10.199999999999999</v>
      </c>
      <c r="F12" s="158">
        <f>'SO 13273'!S29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68</v>
      </c>
      <c r="B13" s="157">
        <f>'SO 13273'!L33</f>
        <v>0</v>
      </c>
      <c r="C13" s="157">
        <f>'SO 13273'!M33</f>
        <v>0</v>
      </c>
      <c r="D13" s="157">
        <f>'SO 13273'!I33</f>
        <v>0</v>
      </c>
      <c r="E13" s="158">
        <f>'SO 13273'!P33</f>
        <v>0</v>
      </c>
      <c r="F13" s="158">
        <f>'SO 13273'!S33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2" t="s">
        <v>65</v>
      </c>
      <c r="B14" s="159">
        <f>'SO 13273'!L35</f>
        <v>0</v>
      </c>
      <c r="C14" s="159">
        <f>'SO 13273'!M35</f>
        <v>0</v>
      </c>
      <c r="D14" s="159">
        <f>'SO 13273'!I35</f>
        <v>0</v>
      </c>
      <c r="E14" s="160">
        <f>'SO 13273'!P35</f>
        <v>12.65</v>
      </c>
      <c r="F14" s="160">
        <f>'SO 13273'!S35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2" t="s">
        <v>69</v>
      </c>
      <c r="B16" s="159"/>
      <c r="C16" s="157"/>
      <c r="D16" s="157"/>
      <c r="E16" s="158"/>
      <c r="F16" s="158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56" t="s">
        <v>70</v>
      </c>
      <c r="B17" s="157">
        <f>'SO 13273'!L42</f>
        <v>0</v>
      </c>
      <c r="C17" s="157">
        <f>'SO 13273'!M42</f>
        <v>0</v>
      </c>
      <c r="D17" s="157">
        <f>'SO 13273'!I42</f>
        <v>0</v>
      </c>
      <c r="E17" s="158">
        <f>'SO 13273'!P42</f>
        <v>0</v>
      </c>
      <c r="F17" s="158">
        <f>'SO 13273'!S42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71</v>
      </c>
      <c r="B18" s="157">
        <f>'SO 13273'!L53</f>
        <v>0</v>
      </c>
      <c r="C18" s="157">
        <f>'SO 13273'!M53</f>
        <v>0</v>
      </c>
      <c r="D18" s="157">
        <f>'SO 13273'!I53</f>
        <v>0</v>
      </c>
      <c r="E18" s="158">
        <f>'SO 13273'!P53</f>
        <v>0.15</v>
      </c>
      <c r="F18" s="158">
        <f>'SO 13273'!S53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72</v>
      </c>
      <c r="B19" s="157">
        <f>'SO 13273'!L62</f>
        <v>0</v>
      </c>
      <c r="C19" s="157">
        <f>'SO 13273'!M62</f>
        <v>0</v>
      </c>
      <c r="D19" s="157">
        <f>'SO 13273'!I62</f>
        <v>0</v>
      </c>
      <c r="E19" s="158">
        <f>'SO 13273'!P62</f>
        <v>0</v>
      </c>
      <c r="F19" s="158">
        <f>'SO 13273'!S62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56" t="s">
        <v>73</v>
      </c>
      <c r="B20" s="157">
        <f>'SO 13273'!L67</f>
        <v>0</v>
      </c>
      <c r="C20" s="157">
        <f>'SO 13273'!M67</f>
        <v>0</v>
      </c>
      <c r="D20" s="157">
        <f>'SO 13273'!I67</f>
        <v>0</v>
      </c>
      <c r="E20" s="158">
        <f>'SO 13273'!P67</f>
        <v>0.02</v>
      </c>
      <c r="F20" s="158">
        <f>'SO 13273'!S67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2" t="s">
        <v>69</v>
      </c>
      <c r="B21" s="159">
        <f>'SO 13273'!L69</f>
        <v>0</v>
      </c>
      <c r="C21" s="159">
        <f>'SO 13273'!M69</f>
        <v>0</v>
      </c>
      <c r="D21" s="159">
        <f>'SO 13273'!I69</f>
        <v>0</v>
      </c>
      <c r="E21" s="160">
        <f>'SO 13273'!P69</f>
        <v>0.17</v>
      </c>
      <c r="F21" s="160">
        <f>'SO 13273'!S69</f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2" t="s">
        <v>74</v>
      </c>
      <c r="B23" s="159">
        <f>'SO 13273'!L70</f>
        <v>0</v>
      </c>
      <c r="C23" s="159">
        <f>'SO 13273'!M70</f>
        <v>0</v>
      </c>
      <c r="D23" s="159">
        <f>'SO 13273'!I70</f>
        <v>0</v>
      </c>
      <c r="E23" s="160">
        <f>'SO 13273'!P70</f>
        <v>12.82</v>
      </c>
      <c r="F23" s="160">
        <f>'SO 13273'!S70</f>
        <v>0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ySplit="8" topLeftCell="A9" activePane="bottomLeft" state="frozen"/>
      <selection pane="bottomLeft" activeCell="G66" sqref="G11:G66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75</v>
      </c>
      <c r="B8" s="164" t="s">
        <v>76</v>
      </c>
      <c r="C8" s="164" t="s">
        <v>77</v>
      </c>
      <c r="D8" s="164" t="s">
        <v>78</v>
      </c>
      <c r="E8" s="164" t="s">
        <v>79</v>
      </c>
      <c r="F8" s="164" t="s">
        <v>80</v>
      </c>
      <c r="G8" s="164" t="s">
        <v>81</v>
      </c>
      <c r="H8" s="164" t="s">
        <v>55</v>
      </c>
      <c r="I8" s="164" t="s">
        <v>82</v>
      </c>
      <c r="J8" s="164"/>
      <c r="K8" s="164"/>
      <c r="L8" s="164"/>
      <c r="M8" s="164"/>
      <c r="N8" s="164"/>
      <c r="O8" s="164"/>
      <c r="P8" s="164" t="s">
        <v>83</v>
      </c>
      <c r="Q8" s="161"/>
      <c r="R8" s="161"/>
      <c r="S8" s="164" t="s">
        <v>84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35.1" customHeight="1" x14ac:dyDescent="0.25">
      <c r="A11" s="171"/>
      <c r="B11" s="168" t="s">
        <v>85</v>
      </c>
      <c r="C11" s="172" t="s">
        <v>86</v>
      </c>
      <c r="D11" s="168" t="s">
        <v>87</v>
      </c>
      <c r="E11" s="168" t="s">
        <v>88</v>
      </c>
      <c r="F11" s="169">
        <v>186.233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2242.25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12.04</v>
      </c>
      <c r="O11" s="1"/>
      <c r="P11" s="167">
        <f>ROUND(F11*(R11),3)</f>
        <v>0.56599999999999995</v>
      </c>
      <c r="Q11" s="173"/>
      <c r="R11" s="173">
        <v>3.0400000000000002E-3</v>
      </c>
      <c r="S11" s="167"/>
      <c r="Z11">
        <v>0</v>
      </c>
    </row>
    <row r="12" spans="1:26" ht="35.1" customHeight="1" x14ac:dyDescent="0.25">
      <c r="A12" s="171"/>
      <c r="B12" s="168" t="s">
        <v>85</v>
      </c>
      <c r="C12" s="172" t="s">
        <v>89</v>
      </c>
      <c r="D12" s="168" t="s">
        <v>90</v>
      </c>
      <c r="E12" s="168" t="s">
        <v>88</v>
      </c>
      <c r="F12" s="169">
        <v>14.593</v>
      </c>
      <c r="G12" s="170"/>
      <c r="H12" s="170"/>
      <c r="I12" s="170">
        <f t="shared" si="0"/>
        <v>0</v>
      </c>
      <c r="J12" s="168">
        <f t="shared" si="1"/>
        <v>310.25</v>
      </c>
      <c r="K12" s="1">
        <f t="shared" si="2"/>
        <v>0</v>
      </c>
      <c r="L12" s="1">
        <f t="shared" si="3"/>
        <v>0</v>
      </c>
      <c r="M12" s="1"/>
      <c r="N12" s="1">
        <v>21.26</v>
      </c>
      <c r="O12" s="1"/>
      <c r="P12" s="167">
        <f>ROUND(F12*(R12),3)</f>
        <v>0.09</v>
      </c>
      <c r="Q12" s="173"/>
      <c r="R12" s="173">
        <v>6.1999999999999998E-3</v>
      </c>
      <c r="S12" s="167"/>
      <c r="Z12">
        <v>0</v>
      </c>
    </row>
    <row r="13" spans="1:26" ht="24.95" customHeight="1" x14ac:dyDescent="0.25">
      <c r="A13" s="171"/>
      <c r="B13" s="168" t="s">
        <v>85</v>
      </c>
      <c r="C13" s="172" t="s">
        <v>91</v>
      </c>
      <c r="D13" s="168" t="s">
        <v>92</v>
      </c>
      <c r="E13" s="168" t="s">
        <v>88</v>
      </c>
      <c r="F13" s="169">
        <v>200.82599999999999</v>
      </c>
      <c r="G13" s="170"/>
      <c r="H13" s="170"/>
      <c r="I13" s="170">
        <f t="shared" si="0"/>
        <v>0</v>
      </c>
      <c r="J13" s="168">
        <f t="shared" si="1"/>
        <v>821.38</v>
      </c>
      <c r="K13" s="1">
        <f t="shared" si="2"/>
        <v>0</v>
      </c>
      <c r="L13" s="1">
        <f t="shared" si="3"/>
        <v>0</v>
      </c>
      <c r="M13" s="1"/>
      <c r="N13" s="1">
        <v>4.09</v>
      </c>
      <c r="O13" s="1"/>
      <c r="P13" s="167">
        <f>ROUND(F13*(R13),3)</f>
        <v>0.39400000000000002</v>
      </c>
      <c r="Q13" s="173"/>
      <c r="R13" s="173">
        <v>1.9599999999999999E-3</v>
      </c>
      <c r="S13" s="167"/>
      <c r="Z13">
        <v>0</v>
      </c>
    </row>
    <row r="14" spans="1:26" ht="24.95" customHeight="1" x14ac:dyDescent="0.25">
      <c r="A14" s="171"/>
      <c r="B14" s="168" t="s">
        <v>85</v>
      </c>
      <c r="C14" s="172" t="s">
        <v>93</v>
      </c>
      <c r="D14" s="168" t="s">
        <v>94</v>
      </c>
      <c r="E14" s="168" t="s">
        <v>95</v>
      </c>
      <c r="F14" s="169">
        <v>60.02</v>
      </c>
      <c r="G14" s="170"/>
      <c r="H14" s="170"/>
      <c r="I14" s="170">
        <f t="shared" si="0"/>
        <v>0</v>
      </c>
      <c r="J14" s="168">
        <f t="shared" si="1"/>
        <v>131.44</v>
      </c>
      <c r="K14" s="1">
        <f t="shared" si="2"/>
        <v>0</v>
      </c>
      <c r="L14" s="1">
        <f t="shared" si="3"/>
        <v>0</v>
      </c>
      <c r="M14" s="1"/>
      <c r="N14" s="1">
        <v>2.19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96</v>
      </c>
      <c r="C15" s="172" t="s">
        <v>97</v>
      </c>
      <c r="D15" s="168" t="s">
        <v>98</v>
      </c>
      <c r="E15" s="168" t="s">
        <v>88</v>
      </c>
      <c r="F15" s="169">
        <v>174.999</v>
      </c>
      <c r="G15" s="170"/>
      <c r="H15" s="170"/>
      <c r="I15" s="170">
        <f t="shared" si="0"/>
        <v>0</v>
      </c>
      <c r="J15" s="168">
        <f t="shared" si="1"/>
        <v>602</v>
      </c>
      <c r="K15" s="1">
        <f t="shared" si="2"/>
        <v>0</v>
      </c>
      <c r="L15" s="1">
        <f t="shared" si="3"/>
        <v>0</v>
      </c>
      <c r="M15" s="1"/>
      <c r="N15" s="1">
        <v>3.44</v>
      </c>
      <c r="O15" s="1"/>
      <c r="P15" s="167">
        <f>ROUND(F15*(R15),3)</f>
        <v>1.2789999999999999</v>
      </c>
      <c r="Q15" s="173"/>
      <c r="R15" s="173">
        <v>7.3100000000000005E-3</v>
      </c>
      <c r="S15" s="167"/>
      <c r="Z15">
        <v>0</v>
      </c>
    </row>
    <row r="16" spans="1:26" ht="24.95" customHeight="1" x14ac:dyDescent="0.25">
      <c r="A16" s="171"/>
      <c r="B16" s="168" t="s">
        <v>96</v>
      </c>
      <c r="C16" s="172" t="s">
        <v>99</v>
      </c>
      <c r="D16" s="168" t="s">
        <v>100</v>
      </c>
      <c r="E16" s="168" t="s">
        <v>88</v>
      </c>
      <c r="F16" s="169">
        <v>5.2320000000000002</v>
      </c>
      <c r="G16" s="170"/>
      <c r="H16" s="170"/>
      <c r="I16" s="170">
        <f t="shared" si="0"/>
        <v>0</v>
      </c>
      <c r="J16" s="168">
        <f t="shared" si="1"/>
        <v>45.31</v>
      </c>
      <c r="K16" s="1">
        <f t="shared" si="2"/>
        <v>0</v>
      </c>
      <c r="L16" s="1">
        <f t="shared" si="3"/>
        <v>0</v>
      </c>
      <c r="M16" s="1"/>
      <c r="N16" s="1">
        <v>8.66</v>
      </c>
      <c r="O16" s="1"/>
      <c r="P16" s="167">
        <f>ROUND(F16*(R16),3)</f>
        <v>0.11600000000000001</v>
      </c>
      <c r="Q16" s="173"/>
      <c r="R16" s="173">
        <v>2.2120000000000001E-2</v>
      </c>
      <c r="S16" s="167"/>
      <c r="Z16">
        <v>0</v>
      </c>
    </row>
    <row r="17" spans="1:26" ht="24.95" customHeight="1" x14ac:dyDescent="0.25">
      <c r="A17" s="171"/>
      <c r="B17" s="168" t="s">
        <v>101</v>
      </c>
      <c r="C17" s="172" t="s">
        <v>102</v>
      </c>
      <c r="D17" s="168" t="s">
        <v>103</v>
      </c>
      <c r="E17" s="168" t="s">
        <v>88</v>
      </c>
      <c r="F17" s="169">
        <v>200.82599999999999</v>
      </c>
      <c r="G17" s="170"/>
      <c r="H17" s="170"/>
      <c r="I17" s="170">
        <f t="shared" si="0"/>
        <v>0</v>
      </c>
      <c r="J17" s="168">
        <f t="shared" si="1"/>
        <v>479.97</v>
      </c>
      <c r="K17" s="1">
        <f t="shared" si="2"/>
        <v>0</v>
      </c>
      <c r="L17" s="1">
        <f t="shared" si="3"/>
        <v>0</v>
      </c>
      <c r="M17" s="1"/>
      <c r="N17" s="1">
        <v>2.39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101</v>
      </c>
      <c r="C18" s="172" t="s">
        <v>104</v>
      </c>
      <c r="D18" s="168" t="s">
        <v>105</v>
      </c>
      <c r="E18" s="168" t="s">
        <v>88</v>
      </c>
      <c r="F18" s="169">
        <v>6.0019999999999998</v>
      </c>
      <c r="G18" s="170"/>
      <c r="H18" s="170"/>
      <c r="I18" s="170">
        <f t="shared" si="0"/>
        <v>0</v>
      </c>
      <c r="J18" s="168">
        <f t="shared" si="1"/>
        <v>80.069999999999993</v>
      </c>
      <c r="K18" s="1">
        <f t="shared" si="2"/>
        <v>0</v>
      </c>
      <c r="L18" s="1">
        <f t="shared" si="3"/>
        <v>0</v>
      </c>
      <c r="M18" s="1"/>
      <c r="N18" s="1">
        <v>13.34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101</v>
      </c>
      <c r="C19" s="172" t="s">
        <v>106</v>
      </c>
      <c r="D19" s="168" t="s">
        <v>107</v>
      </c>
      <c r="E19" s="168" t="s">
        <v>88</v>
      </c>
      <c r="F19" s="169">
        <v>14.593</v>
      </c>
      <c r="G19" s="170"/>
      <c r="H19" s="170"/>
      <c r="I19" s="170">
        <f t="shared" si="0"/>
        <v>0</v>
      </c>
      <c r="J19" s="168">
        <f t="shared" si="1"/>
        <v>222.98</v>
      </c>
      <c r="K19" s="1">
        <f t="shared" si="2"/>
        <v>0</v>
      </c>
      <c r="L19" s="1">
        <f t="shared" si="3"/>
        <v>0</v>
      </c>
      <c r="M19" s="1"/>
      <c r="N19" s="1">
        <v>15.28</v>
      </c>
      <c r="O19" s="1"/>
      <c r="P19" s="167"/>
      <c r="Q19" s="173"/>
      <c r="R19" s="173"/>
      <c r="S19" s="167"/>
      <c r="Z19">
        <v>0</v>
      </c>
    </row>
    <row r="20" spans="1:26" x14ac:dyDescent="0.25">
      <c r="A20" s="156"/>
      <c r="B20" s="156"/>
      <c r="C20" s="156"/>
      <c r="D20" s="156" t="s">
        <v>66</v>
      </c>
      <c r="E20" s="156"/>
      <c r="F20" s="167"/>
      <c r="G20" s="159"/>
      <c r="H20" s="159">
        <f>ROUND((SUM(M10:M19))/1,2)</f>
        <v>0</v>
      </c>
      <c r="I20" s="159">
        <f>ROUND((SUM(I10:I19))/1,2)</f>
        <v>0</v>
      </c>
      <c r="J20" s="156"/>
      <c r="K20" s="156"/>
      <c r="L20" s="156">
        <f>ROUND((SUM(L10:L19))/1,2)</f>
        <v>0</v>
      </c>
      <c r="M20" s="156">
        <f>ROUND((SUM(M10:M19))/1,2)</f>
        <v>0</v>
      </c>
      <c r="N20" s="156"/>
      <c r="O20" s="156"/>
      <c r="P20" s="174">
        <f>ROUND((SUM(P10:P19))/1,2)</f>
        <v>2.4500000000000002</v>
      </c>
      <c r="Q20" s="153"/>
      <c r="R20" s="153"/>
      <c r="S20" s="174">
        <f>ROUND((SUM(S10:S19))/1,2)</f>
        <v>0</v>
      </c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"/>
      <c r="C21" s="1"/>
      <c r="D21" s="1"/>
      <c r="E21" s="1"/>
      <c r="F21" s="163"/>
      <c r="G21" s="149"/>
      <c r="H21" s="149"/>
      <c r="I21" s="149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6"/>
      <c r="B22" s="156"/>
      <c r="C22" s="156"/>
      <c r="D22" s="156" t="s">
        <v>67</v>
      </c>
      <c r="E22" s="156"/>
      <c r="F22" s="167"/>
      <c r="G22" s="157"/>
      <c r="H22" s="157"/>
      <c r="I22" s="157"/>
      <c r="J22" s="156"/>
      <c r="K22" s="156"/>
      <c r="L22" s="156"/>
      <c r="M22" s="156"/>
      <c r="N22" s="156"/>
      <c r="O22" s="156"/>
      <c r="P22" s="156"/>
      <c r="Q22" s="153"/>
      <c r="R22" s="153"/>
      <c r="S22" s="156"/>
      <c r="T22" s="153"/>
      <c r="U22" s="153"/>
      <c r="V22" s="153"/>
      <c r="W22" s="153"/>
      <c r="X22" s="153"/>
      <c r="Y22" s="153"/>
      <c r="Z22" s="153"/>
    </row>
    <row r="23" spans="1:26" ht="24.95" customHeight="1" x14ac:dyDescent="0.25">
      <c r="A23" s="171"/>
      <c r="B23" s="168" t="s">
        <v>108</v>
      </c>
      <c r="C23" s="172" t="s">
        <v>109</v>
      </c>
      <c r="D23" s="168" t="s">
        <v>110</v>
      </c>
      <c r="E23" s="168" t="s">
        <v>88</v>
      </c>
      <c r="F23" s="169">
        <v>198.20099999999999</v>
      </c>
      <c r="G23" s="170"/>
      <c r="H23" s="170"/>
      <c r="I23" s="170">
        <f t="shared" ref="I23:I28" si="4">ROUND(F23*(G23+H23),2)</f>
        <v>0</v>
      </c>
      <c r="J23" s="168">
        <f t="shared" ref="J23:J28" si="5">ROUND(F23*(N23),2)</f>
        <v>406.31</v>
      </c>
      <c r="K23" s="1">
        <f t="shared" ref="K23:K28" si="6">ROUND(F23*(O23),2)</f>
        <v>0</v>
      </c>
      <c r="L23" s="1">
        <f t="shared" ref="L23:L28" si="7">ROUND(F23*(G23),2)</f>
        <v>0</v>
      </c>
      <c r="M23" s="1"/>
      <c r="N23" s="1">
        <v>2.0499999999999998</v>
      </c>
      <c r="O23" s="1"/>
      <c r="P23" s="167">
        <f>ROUND(F23*(R23),3)</f>
        <v>5.0979999999999999</v>
      </c>
      <c r="Q23" s="173"/>
      <c r="R23" s="173">
        <v>2.572E-2</v>
      </c>
      <c r="S23" s="167"/>
      <c r="Z23">
        <v>0</v>
      </c>
    </row>
    <row r="24" spans="1:26" ht="35.1" customHeight="1" x14ac:dyDescent="0.25">
      <c r="A24" s="171"/>
      <c r="B24" s="168" t="s">
        <v>108</v>
      </c>
      <c r="C24" s="172" t="s">
        <v>111</v>
      </c>
      <c r="D24" s="168" t="s">
        <v>112</v>
      </c>
      <c r="E24" s="168" t="s">
        <v>88</v>
      </c>
      <c r="F24" s="169">
        <v>198.20099999999999</v>
      </c>
      <c r="G24" s="170"/>
      <c r="H24" s="170"/>
      <c r="I24" s="170">
        <f t="shared" si="4"/>
        <v>0</v>
      </c>
      <c r="J24" s="168">
        <f t="shared" si="5"/>
        <v>291.36</v>
      </c>
      <c r="K24" s="1">
        <f t="shared" si="6"/>
        <v>0</v>
      </c>
      <c r="L24" s="1">
        <f t="shared" si="7"/>
        <v>0</v>
      </c>
      <c r="M24" s="1"/>
      <c r="N24" s="1">
        <v>1.47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113</v>
      </c>
      <c r="C25" s="172" t="s">
        <v>114</v>
      </c>
      <c r="D25" s="168" t="s">
        <v>115</v>
      </c>
      <c r="E25" s="168" t="s">
        <v>88</v>
      </c>
      <c r="F25" s="169">
        <v>198.20099999999999</v>
      </c>
      <c r="G25" s="170"/>
      <c r="H25" s="170"/>
      <c r="I25" s="170">
        <f t="shared" si="4"/>
        <v>0</v>
      </c>
      <c r="J25" s="168">
        <f t="shared" si="5"/>
        <v>253.7</v>
      </c>
      <c r="K25" s="1">
        <f t="shared" si="6"/>
        <v>0</v>
      </c>
      <c r="L25" s="1">
        <f t="shared" si="7"/>
        <v>0</v>
      </c>
      <c r="M25" s="1"/>
      <c r="N25" s="1">
        <v>1.28</v>
      </c>
      <c r="O25" s="1"/>
      <c r="P25" s="167">
        <f>ROUND(F25*(R25),3)</f>
        <v>5.0979999999999999</v>
      </c>
      <c r="Q25" s="173"/>
      <c r="R25" s="173">
        <v>2.572E-2</v>
      </c>
      <c r="S25" s="167"/>
      <c r="Z25">
        <v>0</v>
      </c>
    </row>
    <row r="26" spans="1:26" ht="24.95" customHeight="1" x14ac:dyDescent="0.25">
      <c r="A26" s="171"/>
      <c r="B26" s="168" t="s">
        <v>85</v>
      </c>
      <c r="C26" s="172" t="s">
        <v>116</v>
      </c>
      <c r="D26" s="168" t="s">
        <v>117</v>
      </c>
      <c r="E26" s="168" t="s">
        <v>95</v>
      </c>
      <c r="F26" s="169">
        <v>130.78</v>
      </c>
      <c r="G26" s="170"/>
      <c r="H26" s="170"/>
      <c r="I26" s="170">
        <f t="shared" si="4"/>
        <v>0</v>
      </c>
      <c r="J26" s="168">
        <f t="shared" si="5"/>
        <v>326.95</v>
      </c>
      <c r="K26" s="1">
        <f t="shared" si="6"/>
        <v>0</v>
      </c>
      <c r="L26" s="1">
        <f t="shared" si="7"/>
        <v>0</v>
      </c>
      <c r="M26" s="1"/>
      <c r="N26" s="1">
        <v>2.5</v>
      </c>
      <c r="O26" s="1"/>
      <c r="P26" s="167">
        <f>ROUND(F26*(R26),3)</f>
        <v>4.0000000000000001E-3</v>
      </c>
      <c r="Q26" s="173"/>
      <c r="R26" s="173">
        <v>3.0000000000000001E-5</v>
      </c>
      <c r="S26" s="167"/>
      <c r="Z26">
        <v>0</v>
      </c>
    </row>
    <row r="27" spans="1:26" ht="24.95" customHeight="1" x14ac:dyDescent="0.25">
      <c r="A27" s="171"/>
      <c r="B27" s="168" t="s">
        <v>101</v>
      </c>
      <c r="C27" s="172" t="s">
        <v>118</v>
      </c>
      <c r="D27" s="168" t="s">
        <v>119</v>
      </c>
      <c r="E27" s="168" t="s">
        <v>120</v>
      </c>
      <c r="F27" s="169">
        <v>2</v>
      </c>
      <c r="G27" s="170"/>
      <c r="H27" s="170"/>
      <c r="I27" s="170">
        <f t="shared" si="4"/>
        <v>0</v>
      </c>
      <c r="J27" s="168">
        <f t="shared" si="5"/>
        <v>17.239999999999998</v>
      </c>
      <c r="K27" s="1">
        <f t="shared" si="6"/>
        <v>0</v>
      </c>
      <c r="L27" s="1">
        <f t="shared" si="7"/>
        <v>0</v>
      </c>
      <c r="M27" s="1"/>
      <c r="N27" s="1">
        <v>8.6199999999999992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101</v>
      </c>
      <c r="C28" s="172" t="s">
        <v>121</v>
      </c>
      <c r="D28" s="168" t="s">
        <v>122</v>
      </c>
      <c r="E28" s="168" t="s">
        <v>120</v>
      </c>
      <c r="F28" s="169">
        <v>2</v>
      </c>
      <c r="G28" s="170"/>
      <c r="H28" s="170"/>
      <c r="I28" s="170">
        <f t="shared" si="4"/>
        <v>0</v>
      </c>
      <c r="J28" s="168">
        <f t="shared" si="5"/>
        <v>3.06</v>
      </c>
      <c r="K28" s="1">
        <f t="shared" si="6"/>
        <v>0</v>
      </c>
      <c r="L28" s="1">
        <f t="shared" si="7"/>
        <v>0</v>
      </c>
      <c r="M28" s="1"/>
      <c r="N28" s="1">
        <v>1.53</v>
      </c>
      <c r="O28" s="1"/>
      <c r="P28" s="167"/>
      <c r="Q28" s="173"/>
      <c r="R28" s="173"/>
      <c r="S28" s="167"/>
      <c r="Z28">
        <v>0</v>
      </c>
    </row>
    <row r="29" spans="1:26" x14ac:dyDescent="0.25">
      <c r="A29" s="156"/>
      <c r="B29" s="156"/>
      <c r="C29" s="156"/>
      <c r="D29" s="156" t="s">
        <v>67</v>
      </c>
      <c r="E29" s="156"/>
      <c r="F29" s="167"/>
      <c r="G29" s="159"/>
      <c r="H29" s="159">
        <f>ROUND((SUM(M22:M28))/1,2)</f>
        <v>0</v>
      </c>
      <c r="I29" s="159">
        <f>ROUND((SUM(I22:I28))/1,2)</f>
        <v>0</v>
      </c>
      <c r="J29" s="156"/>
      <c r="K29" s="156"/>
      <c r="L29" s="156">
        <f>ROUND((SUM(L22:L28))/1,2)</f>
        <v>0</v>
      </c>
      <c r="M29" s="156">
        <f>ROUND((SUM(M22:M28))/1,2)</f>
        <v>0</v>
      </c>
      <c r="N29" s="156"/>
      <c r="O29" s="156"/>
      <c r="P29" s="174">
        <f>ROUND((SUM(P22:P28))/1,2)</f>
        <v>10.199999999999999</v>
      </c>
      <c r="Q29" s="153"/>
      <c r="R29" s="153"/>
      <c r="S29" s="174">
        <f>ROUND((SUM(S22:S28))/1,2)</f>
        <v>0</v>
      </c>
      <c r="T29" s="153"/>
      <c r="U29" s="153"/>
      <c r="V29" s="153"/>
      <c r="W29" s="153"/>
      <c r="X29" s="153"/>
      <c r="Y29" s="153"/>
      <c r="Z29" s="153"/>
    </row>
    <row r="30" spans="1:26" x14ac:dyDescent="0.25">
      <c r="A30" s="1"/>
      <c r="B30" s="1"/>
      <c r="C30" s="1"/>
      <c r="D30" s="1"/>
      <c r="E30" s="1"/>
      <c r="F30" s="163"/>
      <c r="G30" s="149"/>
      <c r="H30" s="149"/>
      <c r="I30" s="149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6"/>
      <c r="B31" s="156"/>
      <c r="C31" s="156"/>
      <c r="D31" s="156" t="s">
        <v>68</v>
      </c>
      <c r="E31" s="156"/>
      <c r="F31" s="167"/>
      <c r="G31" s="157"/>
      <c r="H31" s="157"/>
      <c r="I31" s="157"/>
      <c r="J31" s="156"/>
      <c r="K31" s="156"/>
      <c r="L31" s="156"/>
      <c r="M31" s="156"/>
      <c r="N31" s="156"/>
      <c r="O31" s="156"/>
      <c r="P31" s="156"/>
      <c r="Q31" s="153"/>
      <c r="R31" s="153"/>
      <c r="S31" s="156"/>
      <c r="T31" s="153"/>
      <c r="U31" s="153"/>
      <c r="V31" s="153"/>
      <c r="W31" s="153"/>
      <c r="X31" s="153"/>
      <c r="Y31" s="153"/>
      <c r="Z31" s="153"/>
    </row>
    <row r="32" spans="1:26" ht="24.95" customHeight="1" x14ac:dyDescent="0.25">
      <c r="A32" s="171"/>
      <c r="B32" s="168" t="s">
        <v>96</v>
      </c>
      <c r="C32" s="172" t="s">
        <v>123</v>
      </c>
      <c r="D32" s="168" t="s">
        <v>124</v>
      </c>
      <c r="E32" s="168" t="s">
        <v>125</v>
      </c>
      <c r="F32" s="169">
        <v>17.364999999999998</v>
      </c>
      <c r="G32" s="170"/>
      <c r="H32" s="170"/>
      <c r="I32" s="170">
        <f>ROUND(F32*(G32+H32),2)</f>
        <v>0</v>
      </c>
      <c r="J32" s="168">
        <f>ROUND(F32*(N32),2)</f>
        <v>536.05999999999995</v>
      </c>
      <c r="K32" s="1">
        <f>ROUND(F32*(O32),2)</f>
        <v>0</v>
      </c>
      <c r="L32" s="1">
        <f>ROUND(F32*(G32),2)</f>
        <v>0</v>
      </c>
      <c r="M32" s="1"/>
      <c r="N32" s="1">
        <v>30.87</v>
      </c>
      <c r="O32" s="1"/>
      <c r="P32" s="167"/>
      <c r="Q32" s="173"/>
      <c r="R32" s="173"/>
      <c r="S32" s="167"/>
      <c r="Z32">
        <v>0</v>
      </c>
    </row>
    <row r="33" spans="1:26" x14ac:dyDescent="0.25">
      <c r="A33" s="156"/>
      <c r="B33" s="156"/>
      <c r="C33" s="156"/>
      <c r="D33" s="156" t="s">
        <v>68</v>
      </c>
      <c r="E33" s="156"/>
      <c r="F33" s="167"/>
      <c r="G33" s="159"/>
      <c r="H33" s="159">
        <f>ROUND((SUM(M31:M32))/1,2)</f>
        <v>0</v>
      </c>
      <c r="I33" s="159">
        <f>ROUND((SUM(I31:I32))/1,2)</f>
        <v>0</v>
      </c>
      <c r="J33" s="156"/>
      <c r="K33" s="156"/>
      <c r="L33" s="156">
        <f>ROUND((SUM(L31:L32))/1,2)</f>
        <v>0</v>
      </c>
      <c r="M33" s="156">
        <f>ROUND((SUM(M31:M32))/1,2)</f>
        <v>0</v>
      </c>
      <c r="N33" s="156"/>
      <c r="O33" s="156"/>
      <c r="P33" s="174">
        <f>ROUND((SUM(P31:P32))/1,2)</f>
        <v>0</v>
      </c>
      <c r="Q33" s="153"/>
      <c r="R33" s="153"/>
      <c r="S33" s="174">
        <f>ROUND((SUM(S31:S32))/1,2)</f>
        <v>0</v>
      </c>
      <c r="T33" s="153"/>
      <c r="U33" s="153"/>
      <c r="V33" s="153"/>
      <c r="W33" s="153"/>
      <c r="X33" s="153"/>
      <c r="Y33" s="153"/>
      <c r="Z33" s="153"/>
    </row>
    <row r="34" spans="1:26" x14ac:dyDescent="0.25">
      <c r="A34" s="1"/>
      <c r="B34" s="1"/>
      <c r="C34" s="1"/>
      <c r="D34" s="1"/>
      <c r="E34" s="1"/>
      <c r="F34" s="163"/>
      <c r="G34" s="149"/>
      <c r="H34" s="149"/>
      <c r="I34" s="149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6"/>
      <c r="B35" s="156"/>
      <c r="C35" s="156"/>
      <c r="D35" s="2" t="s">
        <v>65</v>
      </c>
      <c r="E35" s="156"/>
      <c r="F35" s="167"/>
      <c r="G35" s="159"/>
      <c r="H35" s="159">
        <f>ROUND((SUM(M9:M34))/2,2)</f>
        <v>0</v>
      </c>
      <c r="I35" s="159">
        <f>ROUND((SUM(I9:I34))/2,2)</f>
        <v>0</v>
      </c>
      <c r="J35" s="157"/>
      <c r="K35" s="156"/>
      <c r="L35" s="157">
        <f>ROUND((SUM(L9:L34))/2,2)</f>
        <v>0</v>
      </c>
      <c r="M35" s="157">
        <f>ROUND((SUM(M9:M34))/2,2)</f>
        <v>0</v>
      </c>
      <c r="N35" s="156"/>
      <c r="O35" s="156"/>
      <c r="P35" s="174">
        <f>ROUND((SUM(P9:P34))/2,2)</f>
        <v>12.65</v>
      </c>
      <c r="S35" s="174">
        <f>ROUND((SUM(S9:S34))/2,2)</f>
        <v>0</v>
      </c>
    </row>
    <row r="36" spans="1:26" x14ac:dyDescent="0.25">
      <c r="A36" s="1"/>
      <c r="B36" s="1"/>
      <c r="C36" s="1"/>
      <c r="D36" s="1"/>
      <c r="E36" s="1"/>
      <c r="F36" s="163"/>
      <c r="G36" s="149"/>
      <c r="H36" s="149"/>
      <c r="I36" s="149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6"/>
      <c r="B37" s="156"/>
      <c r="C37" s="156"/>
      <c r="D37" s="2" t="s">
        <v>69</v>
      </c>
      <c r="E37" s="156"/>
      <c r="F37" s="167"/>
      <c r="G37" s="157"/>
      <c r="H37" s="157"/>
      <c r="I37" s="157"/>
      <c r="J37" s="156"/>
      <c r="K37" s="156"/>
      <c r="L37" s="156"/>
      <c r="M37" s="156"/>
      <c r="N37" s="156"/>
      <c r="O37" s="156"/>
      <c r="P37" s="156"/>
      <c r="Q37" s="153"/>
      <c r="R37" s="153"/>
      <c r="S37" s="156"/>
      <c r="T37" s="153"/>
      <c r="U37" s="153"/>
      <c r="V37" s="153"/>
      <c r="W37" s="153"/>
      <c r="X37" s="153"/>
      <c r="Y37" s="153"/>
      <c r="Z37" s="153"/>
    </row>
    <row r="38" spans="1:26" x14ac:dyDescent="0.25">
      <c r="A38" s="156"/>
      <c r="B38" s="156"/>
      <c r="C38" s="156"/>
      <c r="D38" s="156" t="s">
        <v>70</v>
      </c>
      <c r="E38" s="156"/>
      <c r="F38" s="167"/>
      <c r="G38" s="157"/>
      <c r="H38" s="157"/>
      <c r="I38" s="157"/>
      <c r="J38" s="156"/>
      <c r="K38" s="156"/>
      <c r="L38" s="156"/>
      <c r="M38" s="156"/>
      <c r="N38" s="156"/>
      <c r="O38" s="156"/>
      <c r="P38" s="156"/>
      <c r="Q38" s="153"/>
      <c r="R38" s="153"/>
      <c r="S38" s="156"/>
      <c r="T38" s="153"/>
      <c r="U38" s="153"/>
      <c r="V38" s="153"/>
      <c r="W38" s="153"/>
      <c r="X38" s="153"/>
      <c r="Y38" s="153"/>
      <c r="Z38" s="153"/>
    </row>
    <row r="39" spans="1:26" ht="24.95" customHeight="1" x14ac:dyDescent="0.25">
      <c r="A39" s="171"/>
      <c r="B39" s="168" t="s">
        <v>126</v>
      </c>
      <c r="C39" s="172" t="s">
        <v>127</v>
      </c>
      <c r="D39" s="168" t="s">
        <v>128</v>
      </c>
      <c r="E39" s="168" t="s">
        <v>88</v>
      </c>
      <c r="F39" s="169">
        <v>14.593</v>
      </c>
      <c r="G39" s="170"/>
      <c r="H39" s="170"/>
      <c r="I39" s="170">
        <f>ROUND(F39*(G39+H39),2)</f>
        <v>0</v>
      </c>
      <c r="J39" s="168">
        <f>ROUND(F39*(N39),2)</f>
        <v>33.56</v>
      </c>
      <c r="K39" s="1">
        <f>ROUND(F39*(O39),2)</f>
        <v>0</v>
      </c>
      <c r="L39" s="1">
        <f>ROUND(F39*(G39),2)</f>
        <v>0</v>
      </c>
      <c r="M39" s="1"/>
      <c r="N39" s="1">
        <v>2.2999999999999998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126</v>
      </c>
      <c r="C40" s="172" t="s">
        <v>129</v>
      </c>
      <c r="D40" s="168" t="s">
        <v>130</v>
      </c>
      <c r="E40" s="168" t="s">
        <v>131</v>
      </c>
      <c r="F40" s="169">
        <v>2.5499999999999998</v>
      </c>
      <c r="G40" s="175"/>
      <c r="H40" s="175"/>
      <c r="I40" s="175">
        <f>ROUND(F40*(G40+H40),2)</f>
        <v>0</v>
      </c>
      <c r="J40" s="168">
        <f>ROUND(F40*(N40),2)</f>
        <v>3.51</v>
      </c>
      <c r="K40" s="1">
        <f>ROUND(F40*(O40),2)</f>
        <v>0</v>
      </c>
      <c r="L40" s="1">
        <f>ROUND(F40*(G40),2)</f>
        <v>0</v>
      </c>
      <c r="M40" s="1"/>
      <c r="N40" s="1">
        <v>1.3779999256134035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101</v>
      </c>
      <c r="C41" s="172" t="s">
        <v>132</v>
      </c>
      <c r="D41" s="168" t="s">
        <v>133</v>
      </c>
      <c r="E41" s="168" t="s">
        <v>134</v>
      </c>
      <c r="F41" s="169">
        <v>24.808</v>
      </c>
      <c r="G41" s="170"/>
      <c r="H41" s="170"/>
      <c r="I41" s="170">
        <f>ROUND(F41*(G41+H41),2)</f>
        <v>0</v>
      </c>
      <c r="J41" s="168">
        <f>ROUND(F41*(N41),2)</f>
        <v>103.45</v>
      </c>
      <c r="K41" s="1">
        <f>ROUND(F41*(O41),2)</f>
        <v>0</v>
      </c>
      <c r="L41" s="1">
        <f>ROUND(F41*(G41),2)</f>
        <v>0</v>
      </c>
      <c r="M41" s="1"/>
      <c r="N41" s="1">
        <v>4.17</v>
      </c>
      <c r="O41" s="1"/>
      <c r="P41" s="167"/>
      <c r="Q41" s="173"/>
      <c r="R41" s="173"/>
      <c r="S41" s="167"/>
      <c r="Z41">
        <v>0</v>
      </c>
    </row>
    <row r="42" spans="1:26" x14ac:dyDescent="0.25">
      <c r="A42" s="156"/>
      <c r="B42" s="156"/>
      <c r="C42" s="156"/>
      <c r="D42" s="156" t="s">
        <v>70</v>
      </c>
      <c r="E42" s="156"/>
      <c r="F42" s="167"/>
      <c r="G42" s="159"/>
      <c r="H42" s="159">
        <f>ROUND((SUM(M38:M41))/1,2)</f>
        <v>0</v>
      </c>
      <c r="I42" s="159">
        <f>ROUND((SUM(I38:I41))/1,2)</f>
        <v>0</v>
      </c>
      <c r="J42" s="156"/>
      <c r="K42" s="156"/>
      <c r="L42" s="156">
        <f>ROUND((SUM(L38:L41))/1,2)</f>
        <v>0</v>
      </c>
      <c r="M42" s="156">
        <f>ROUND((SUM(M38:M41))/1,2)</f>
        <v>0</v>
      </c>
      <c r="N42" s="156"/>
      <c r="O42" s="156"/>
      <c r="P42" s="174">
        <f>ROUND((SUM(P38:P41))/1,2)</f>
        <v>0</v>
      </c>
      <c r="Q42" s="153"/>
      <c r="R42" s="153"/>
      <c r="S42" s="174">
        <f>ROUND((SUM(S38:S41))/1,2)</f>
        <v>0</v>
      </c>
      <c r="T42" s="153"/>
      <c r="U42" s="153"/>
      <c r="V42" s="153"/>
      <c r="W42" s="153"/>
      <c r="X42" s="153"/>
      <c r="Y42" s="153"/>
      <c r="Z42" s="153"/>
    </row>
    <row r="43" spans="1:26" x14ac:dyDescent="0.25">
      <c r="A43" s="1"/>
      <c r="B43" s="1"/>
      <c r="C43" s="1"/>
      <c r="D43" s="1"/>
      <c r="E43" s="1"/>
      <c r="F43" s="163"/>
      <c r="G43" s="149"/>
      <c r="H43" s="149"/>
      <c r="I43" s="149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6"/>
      <c r="B44" s="156"/>
      <c r="C44" s="156"/>
      <c r="D44" s="156" t="s">
        <v>71</v>
      </c>
      <c r="E44" s="156"/>
      <c r="F44" s="167"/>
      <c r="G44" s="157"/>
      <c r="H44" s="157"/>
      <c r="I44" s="157"/>
      <c r="J44" s="156"/>
      <c r="K44" s="156"/>
      <c r="L44" s="156"/>
      <c r="M44" s="156"/>
      <c r="N44" s="156"/>
      <c r="O44" s="156"/>
      <c r="P44" s="156"/>
      <c r="Q44" s="153"/>
      <c r="R44" s="153"/>
      <c r="S44" s="156"/>
      <c r="T44" s="153"/>
      <c r="U44" s="153"/>
      <c r="V44" s="153"/>
      <c r="W44" s="153"/>
      <c r="X44" s="153"/>
      <c r="Y44" s="153"/>
      <c r="Z44" s="153"/>
    </row>
    <row r="45" spans="1:26" ht="24.95" customHeight="1" x14ac:dyDescent="0.25">
      <c r="A45" s="171"/>
      <c r="B45" s="168" t="s">
        <v>135</v>
      </c>
      <c r="C45" s="172" t="s">
        <v>136</v>
      </c>
      <c r="D45" s="168" t="s">
        <v>137</v>
      </c>
      <c r="E45" s="168" t="s">
        <v>95</v>
      </c>
      <c r="F45" s="169">
        <v>3.9</v>
      </c>
      <c r="G45" s="170"/>
      <c r="H45" s="170"/>
      <c r="I45" s="170">
        <f t="shared" ref="I45:I52" si="8">ROUND(F45*(G45+H45),2)</f>
        <v>0</v>
      </c>
      <c r="J45" s="168">
        <f t="shared" ref="J45:J52" si="9">ROUND(F45*(N45),2)</f>
        <v>46.49</v>
      </c>
      <c r="K45" s="1">
        <f t="shared" ref="K45:K52" si="10">ROUND(F45*(O45),2)</f>
        <v>0</v>
      </c>
      <c r="L45" s="1">
        <f t="shared" ref="L45:L52" si="11">ROUND(F45*(G45),2)</f>
        <v>0</v>
      </c>
      <c r="M45" s="1"/>
      <c r="N45" s="1">
        <v>11.92</v>
      </c>
      <c r="O45" s="1"/>
      <c r="P45" s="167">
        <f>ROUND(F45*(R45),3)</f>
        <v>2E-3</v>
      </c>
      <c r="Q45" s="173"/>
      <c r="R45" s="173">
        <v>4.4000000000000002E-4</v>
      </c>
      <c r="S45" s="167"/>
      <c r="Z45">
        <v>0</v>
      </c>
    </row>
    <row r="46" spans="1:26" ht="24.95" customHeight="1" x14ac:dyDescent="0.25">
      <c r="A46" s="171"/>
      <c r="B46" s="168" t="s">
        <v>138</v>
      </c>
      <c r="C46" s="172" t="s">
        <v>139</v>
      </c>
      <c r="D46" s="168" t="s">
        <v>140</v>
      </c>
      <c r="E46" s="168" t="s">
        <v>131</v>
      </c>
      <c r="F46" s="169">
        <v>1.85</v>
      </c>
      <c r="G46" s="175"/>
      <c r="H46" s="175"/>
      <c r="I46" s="175">
        <f t="shared" si="8"/>
        <v>0</v>
      </c>
      <c r="J46" s="168">
        <f t="shared" si="9"/>
        <v>21.79</v>
      </c>
      <c r="K46" s="1">
        <f t="shared" si="10"/>
        <v>0</v>
      </c>
      <c r="L46" s="1">
        <f t="shared" si="11"/>
        <v>0</v>
      </c>
      <c r="M46" s="1"/>
      <c r="N46" s="1">
        <v>11.776599364280701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141</v>
      </c>
      <c r="C47" s="172" t="s">
        <v>142</v>
      </c>
      <c r="D47" s="168" t="s">
        <v>143</v>
      </c>
      <c r="E47" s="168" t="s">
        <v>95</v>
      </c>
      <c r="F47" s="169">
        <v>36</v>
      </c>
      <c r="G47" s="170"/>
      <c r="H47" s="170"/>
      <c r="I47" s="170">
        <f t="shared" si="8"/>
        <v>0</v>
      </c>
      <c r="J47" s="168">
        <f t="shared" si="9"/>
        <v>29.52</v>
      </c>
      <c r="K47" s="1">
        <f t="shared" si="10"/>
        <v>0</v>
      </c>
      <c r="L47" s="1">
        <f t="shared" si="11"/>
        <v>0</v>
      </c>
      <c r="M47" s="1"/>
      <c r="N47" s="1">
        <v>0.82</v>
      </c>
      <c r="O47" s="1"/>
      <c r="P47" s="167"/>
      <c r="Q47" s="173"/>
      <c r="R47" s="173"/>
      <c r="S47" s="167"/>
      <c r="Z47">
        <v>0</v>
      </c>
    </row>
    <row r="48" spans="1:26" ht="24.95" customHeight="1" x14ac:dyDescent="0.25">
      <c r="A48" s="171"/>
      <c r="B48" s="168" t="s">
        <v>144</v>
      </c>
      <c r="C48" s="172" t="s">
        <v>145</v>
      </c>
      <c r="D48" s="168" t="s">
        <v>146</v>
      </c>
      <c r="E48" s="168" t="s">
        <v>95</v>
      </c>
      <c r="F48" s="169">
        <v>81.2</v>
      </c>
      <c r="G48" s="170"/>
      <c r="H48" s="170"/>
      <c r="I48" s="170">
        <f t="shared" si="8"/>
        <v>0</v>
      </c>
      <c r="J48" s="168">
        <f t="shared" si="9"/>
        <v>595.20000000000005</v>
      </c>
      <c r="K48" s="1">
        <f t="shared" si="10"/>
        <v>0</v>
      </c>
      <c r="L48" s="1">
        <f t="shared" si="11"/>
        <v>0</v>
      </c>
      <c r="M48" s="1"/>
      <c r="N48" s="1">
        <v>7.33</v>
      </c>
      <c r="O48" s="1"/>
      <c r="P48" s="167">
        <f>ROUND(F48*(R48),3)</f>
        <v>0.14599999999999999</v>
      </c>
      <c r="Q48" s="173"/>
      <c r="R48" s="173">
        <v>1.8E-3</v>
      </c>
      <c r="S48" s="167"/>
      <c r="Z48">
        <v>0</v>
      </c>
    </row>
    <row r="49" spans="1:26" ht="24.95" customHeight="1" x14ac:dyDescent="0.25">
      <c r="A49" s="171"/>
      <c r="B49" s="168" t="s">
        <v>101</v>
      </c>
      <c r="C49" s="172" t="s">
        <v>147</v>
      </c>
      <c r="D49" s="168" t="s">
        <v>148</v>
      </c>
      <c r="E49" s="168" t="s">
        <v>120</v>
      </c>
      <c r="F49" s="169">
        <v>30</v>
      </c>
      <c r="G49" s="170"/>
      <c r="H49" s="170"/>
      <c r="I49" s="170">
        <f t="shared" si="8"/>
        <v>0</v>
      </c>
      <c r="J49" s="168">
        <f t="shared" si="9"/>
        <v>90.6</v>
      </c>
      <c r="K49" s="1">
        <f t="shared" si="10"/>
        <v>0</v>
      </c>
      <c r="L49" s="1">
        <f t="shared" si="11"/>
        <v>0</v>
      </c>
      <c r="M49" s="1"/>
      <c r="N49" s="1">
        <v>3.02</v>
      </c>
      <c r="O49" s="1"/>
      <c r="P49" s="167"/>
      <c r="Q49" s="173"/>
      <c r="R49" s="173"/>
      <c r="S49" s="167"/>
      <c r="Z49">
        <v>0</v>
      </c>
    </row>
    <row r="50" spans="1:26" ht="24.95" customHeight="1" x14ac:dyDescent="0.25">
      <c r="A50" s="171"/>
      <c r="B50" s="168" t="s">
        <v>101</v>
      </c>
      <c r="C50" s="172" t="s">
        <v>149</v>
      </c>
      <c r="D50" s="168" t="s">
        <v>150</v>
      </c>
      <c r="E50" s="168" t="s">
        <v>95</v>
      </c>
      <c r="F50" s="169">
        <v>4.2</v>
      </c>
      <c r="G50" s="170"/>
      <c r="H50" s="170"/>
      <c r="I50" s="170">
        <f t="shared" si="8"/>
        <v>0</v>
      </c>
      <c r="J50" s="168">
        <f t="shared" si="9"/>
        <v>72.03</v>
      </c>
      <c r="K50" s="1">
        <f t="shared" si="10"/>
        <v>0</v>
      </c>
      <c r="L50" s="1">
        <f t="shared" si="11"/>
        <v>0</v>
      </c>
      <c r="M50" s="1"/>
      <c r="N50" s="1">
        <v>17.149999999999999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101</v>
      </c>
      <c r="C51" s="172" t="s">
        <v>151</v>
      </c>
      <c r="D51" s="168" t="s">
        <v>152</v>
      </c>
      <c r="E51" s="168" t="s">
        <v>95</v>
      </c>
      <c r="F51" s="169">
        <v>36</v>
      </c>
      <c r="G51" s="170"/>
      <c r="H51" s="170"/>
      <c r="I51" s="170">
        <f t="shared" si="8"/>
        <v>0</v>
      </c>
      <c r="J51" s="168">
        <f t="shared" si="9"/>
        <v>286.2</v>
      </c>
      <c r="K51" s="1">
        <f t="shared" si="10"/>
        <v>0</v>
      </c>
      <c r="L51" s="1">
        <f t="shared" si="11"/>
        <v>0</v>
      </c>
      <c r="M51" s="1"/>
      <c r="N51" s="1">
        <v>7.95</v>
      </c>
      <c r="O51" s="1"/>
      <c r="P51" s="167"/>
      <c r="Q51" s="173"/>
      <c r="R51" s="173"/>
      <c r="S51" s="167"/>
      <c r="Z51">
        <v>0</v>
      </c>
    </row>
    <row r="52" spans="1:26" ht="35.1" customHeight="1" x14ac:dyDescent="0.25">
      <c r="A52" s="171"/>
      <c r="B52" s="168" t="s">
        <v>101</v>
      </c>
      <c r="C52" s="172" t="s">
        <v>153</v>
      </c>
      <c r="D52" s="168" t="s">
        <v>154</v>
      </c>
      <c r="E52" s="168" t="s">
        <v>120</v>
      </c>
      <c r="F52" s="169">
        <v>30</v>
      </c>
      <c r="G52" s="170"/>
      <c r="H52" s="170"/>
      <c r="I52" s="170">
        <f t="shared" si="8"/>
        <v>0</v>
      </c>
      <c r="J52" s="168">
        <f t="shared" si="9"/>
        <v>57.9</v>
      </c>
      <c r="K52" s="1">
        <f t="shared" si="10"/>
        <v>0</v>
      </c>
      <c r="L52" s="1">
        <f t="shared" si="11"/>
        <v>0</v>
      </c>
      <c r="M52" s="1"/>
      <c r="N52" s="1">
        <v>1.9300000000000002</v>
      </c>
      <c r="O52" s="1"/>
      <c r="P52" s="167"/>
      <c r="Q52" s="173"/>
      <c r="R52" s="173"/>
      <c r="S52" s="167"/>
      <c r="Z52">
        <v>0</v>
      </c>
    </row>
    <row r="53" spans="1:26" x14ac:dyDescent="0.25">
      <c r="A53" s="156"/>
      <c r="B53" s="156"/>
      <c r="C53" s="156"/>
      <c r="D53" s="156" t="s">
        <v>71</v>
      </c>
      <c r="E53" s="156"/>
      <c r="F53" s="167"/>
      <c r="G53" s="159"/>
      <c r="H53" s="159">
        <f>ROUND((SUM(M44:M52))/1,2)</f>
        <v>0</v>
      </c>
      <c r="I53" s="159">
        <f>ROUND((SUM(I44:I52))/1,2)</f>
        <v>0</v>
      </c>
      <c r="J53" s="156"/>
      <c r="K53" s="156"/>
      <c r="L53" s="156">
        <f>ROUND((SUM(L44:L52))/1,2)</f>
        <v>0</v>
      </c>
      <c r="M53" s="156">
        <f>ROUND((SUM(M44:M52))/1,2)</f>
        <v>0</v>
      </c>
      <c r="N53" s="156"/>
      <c r="O53" s="156"/>
      <c r="P53" s="174">
        <f>ROUND((SUM(P44:P52))/1,2)</f>
        <v>0.15</v>
      </c>
      <c r="Q53" s="153"/>
      <c r="R53" s="153"/>
      <c r="S53" s="174">
        <f>ROUND((SUM(S44:S52))/1,2)</f>
        <v>0</v>
      </c>
      <c r="T53" s="153"/>
      <c r="U53" s="153"/>
      <c r="V53" s="153"/>
      <c r="W53" s="153"/>
      <c r="X53" s="153"/>
      <c r="Y53" s="153"/>
      <c r="Z53" s="153"/>
    </row>
    <row r="54" spans="1:26" x14ac:dyDescent="0.25">
      <c r="A54" s="1"/>
      <c r="B54" s="1"/>
      <c r="C54" s="1"/>
      <c r="D54" s="1"/>
      <c r="E54" s="1"/>
      <c r="F54" s="163"/>
      <c r="G54" s="149"/>
      <c r="H54" s="149"/>
      <c r="I54" s="149"/>
      <c r="J54" s="1"/>
      <c r="K54" s="1"/>
      <c r="L54" s="1"/>
      <c r="M54" s="1"/>
      <c r="N54" s="1"/>
      <c r="O54" s="1"/>
      <c r="P54" s="1"/>
      <c r="S54" s="1"/>
    </row>
    <row r="55" spans="1:26" x14ac:dyDescent="0.25">
      <c r="A55" s="156"/>
      <c r="B55" s="156"/>
      <c r="C55" s="156"/>
      <c r="D55" s="156" t="s">
        <v>72</v>
      </c>
      <c r="E55" s="156"/>
      <c r="F55" s="167"/>
      <c r="G55" s="157"/>
      <c r="H55" s="157"/>
      <c r="I55" s="157"/>
      <c r="J55" s="156"/>
      <c r="K55" s="156"/>
      <c r="L55" s="156"/>
      <c r="M55" s="156"/>
      <c r="N55" s="156"/>
      <c r="O55" s="156"/>
      <c r="P55" s="156"/>
      <c r="Q55" s="153"/>
      <c r="R55" s="153"/>
      <c r="S55" s="156"/>
      <c r="T55" s="153"/>
      <c r="U55" s="153"/>
      <c r="V55" s="153"/>
      <c r="W55" s="153"/>
      <c r="X55" s="153"/>
      <c r="Y55" s="153"/>
      <c r="Z55" s="153"/>
    </row>
    <row r="56" spans="1:26" ht="24.95" customHeight="1" x14ac:dyDescent="0.25">
      <c r="A56" s="171"/>
      <c r="B56" s="168" t="s">
        <v>155</v>
      </c>
      <c r="C56" s="172" t="s">
        <v>156</v>
      </c>
      <c r="D56" s="168" t="s">
        <v>157</v>
      </c>
      <c r="E56" s="168" t="s">
        <v>88</v>
      </c>
      <c r="F56" s="169">
        <v>2.8879999999999999</v>
      </c>
      <c r="G56" s="170"/>
      <c r="H56" s="170"/>
      <c r="I56" s="170">
        <f t="shared" ref="I56:I61" si="12">ROUND(F56*(G56+H56),2)</f>
        <v>0</v>
      </c>
      <c r="J56" s="168">
        <f t="shared" ref="J56:J61" si="13">ROUND(F56*(N56),2)</f>
        <v>32.75</v>
      </c>
      <c r="K56" s="1">
        <f t="shared" ref="K56:K61" si="14">ROUND(F56*(O56),2)</f>
        <v>0</v>
      </c>
      <c r="L56" s="1">
        <f t="shared" ref="L56:L61" si="15">ROUND(F56*(G56),2)</f>
        <v>0</v>
      </c>
      <c r="M56" s="1"/>
      <c r="N56" s="1">
        <v>11.34</v>
      </c>
      <c r="O56" s="1"/>
      <c r="P56" s="167">
        <f>ROUND(F56*(R56),3)</f>
        <v>0</v>
      </c>
      <c r="Q56" s="173"/>
      <c r="R56" s="173">
        <v>3.0000000000000001E-5</v>
      </c>
      <c r="S56" s="167"/>
      <c r="Z56">
        <v>0</v>
      </c>
    </row>
    <row r="57" spans="1:26" ht="24.95" customHeight="1" x14ac:dyDescent="0.25">
      <c r="A57" s="171"/>
      <c r="B57" s="168" t="s">
        <v>155</v>
      </c>
      <c r="C57" s="172" t="s">
        <v>158</v>
      </c>
      <c r="D57" s="168" t="s">
        <v>159</v>
      </c>
      <c r="E57" s="168" t="s">
        <v>95</v>
      </c>
      <c r="F57" s="169">
        <v>17.22</v>
      </c>
      <c r="G57" s="170"/>
      <c r="H57" s="170"/>
      <c r="I57" s="170">
        <f t="shared" si="12"/>
        <v>0</v>
      </c>
      <c r="J57" s="168">
        <f t="shared" si="13"/>
        <v>82.31</v>
      </c>
      <c r="K57" s="1">
        <f t="shared" si="14"/>
        <v>0</v>
      </c>
      <c r="L57" s="1">
        <f t="shared" si="15"/>
        <v>0</v>
      </c>
      <c r="M57" s="1"/>
      <c r="N57" s="1">
        <v>4.78</v>
      </c>
      <c r="O57" s="1"/>
      <c r="P57" s="167">
        <f>ROUND(F57*(R57),3)</f>
        <v>1E-3</v>
      </c>
      <c r="Q57" s="173"/>
      <c r="R57" s="173">
        <v>3.0000000000000001E-5</v>
      </c>
      <c r="S57" s="167"/>
      <c r="Z57">
        <v>0</v>
      </c>
    </row>
    <row r="58" spans="1:26" ht="24.95" customHeight="1" x14ac:dyDescent="0.25">
      <c r="A58" s="171"/>
      <c r="B58" s="168" t="s">
        <v>155</v>
      </c>
      <c r="C58" s="172" t="s">
        <v>160</v>
      </c>
      <c r="D58" s="168" t="s">
        <v>161</v>
      </c>
      <c r="E58" s="168" t="s">
        <v>88</v>
      </c>
      <c r="F58" s="169">
        <v>4</v>
      </c>
      <c r="G58" s="170"/>
      <c r="H58" s="170"/>
      <c r="I58" s="170">
        <f t="shared" si="12"/>
        <v>0</v>
      </c>
      <c r="J58" s="168">
        <f t="shared" si="13"/>
        <v>68.92</v>
      </c>
      <c r="K58" s="1">
        <f t="shared" si="14"/>
        <v>0</v>
      </c>
      <c r="L58" s="1">
        <f t="shared" si="15"/>
        <v>0</v>
      </c>
      <c r="M58" s="1"/>
      <c r="N58" s="1">
        <v>17.23</v>
      </c>
      <c r="O58" s="1"/>
      <c r="P58" s="167"/>
      <c r="Q58" s="173"/>
      <c r="R58" s="173"/>
      <c r="S58" s="167"/>
      <c r="Z58">
        <v>0</v>
      </c>
    </row>
    <row r="59" spans="1:26" ht="24.95" customHeight="1" x14ac:dyDescent="0.25">
      <c r="A59" s="171"/>
      <c r="B59" s="168" t="s">
        <v>155</v>
      </c>
      <c r="C59" s="172" t="s">
        <v>162</v>
      </c>
      <c r="D59" s="168" t="s">
        <v>163</v>
      </c>
      <c r="E59" s="168" t="s">
        <v>131</v>
      </c>
      <c r="F59" s="169">
        <v>0.55000000000000004</v>
      </c>
      <c r="G59" s="175"/>
      <c r="H59" s="175"/>
      <c r="I59" s="175">
        <f t="shared" si="12"/>
        <v>0</v>
      </c>
      <c r="J59" s="168">
        <f t="shared" si="13"/>
        <v>1.46</v>
      </c>
      <c r="K59" s="1">
        <f t="shared" si="14"/>
        <v>0</v>
      </c>
      <c r="L59" s="1">
        <f t="shared" si="15"/>
        <v>0</v>
      </c>
      <c r="M59" s="1"/>
      <c r="N59" s="1">
        <v>2.6499998569488525</v>
      </c>
      <c r="O59" s="1"/>
      <c r="P59" s="167"/>
      <c r="Q59" s="173"/>
      <c r="R59" s="173"/>
      <c r="S59" s="167"/>
      <c r="Z59">
        <v>0</v>
      </c>
    </row>
    <row r="60" spans="1:26" ht="24.95" customHeight="1" x14ac:dyDescent="0.25">
      <c r="A60" s="171"/>
      <c r="B60" s="168" t="s">
        <v>101</v>
      </c>
      <c r="C60" s="172" t="s">
        <v>164</v>
      </c>
      <c r="D60" s="168" t="s">
        <v>165</v>
      </c>
      <c r="E60" s="168" t="s">
        <v>95</v>
      </c>
      <c r="F60" s="169">
        <v>19.803000000000001</v>
      </c>
      <c r="G60" s="170"/>
      <c r="H60" s="170"/>
      <c r="I60" s="170">
        <f t="shared" si="12"/>
        <v>0</v>
      </c>
      <c r="J60" s="168">
        <f t="shared" si="13"/>
        <v>10.69</v>
      </c>
      <c r="K60" s="1">
        <f t="shared" si="14"/>
        <v>0</v>
      </c>
      <c r="L60" s="1">
        <f t="shared" si="15"/>
        <v>0</v>
      </c>
      <c r="M60" s="1"/>
      <c r="N60" s="1">
        <v>0.54</v>
      </c>
      <c r="O60" s="1"/>
      <c r="P60" s="167"/>
      <c r="Q60" s="173"/>
      <c r="R60" s="173"/>
      <c r="S60" s="167"/>
      <c r="Z60">
        <v>0</v>
      </c>
    </row>
    <row r="61" spans="1:26" ht="35.1" customHeight="1" x14ac:dyDescent="0.25">
      <c r="A61" s="171"/>
      <c r="B61" s="168" t="s">
        <v>101</v>
      </c>
      <c r="C61" s="172" t="s">
        <v>166</v>
      </c>
      <c r="D61" s="168" t="s">
        <v>167</v>
      </c>
      <c r="E61" s="168" t="s">
        <v>88</v>
      </c>
      <c r="F61" s="169">
        <v>8.266</v>
      </c>
      <c r="G61" s="170"/>
      <c r="H61" s="170"/>
      <c r="I61" s="170">
        <f t="shared" si="12"/>
        <v>0</v>
      </c>
      <c r="J61" s="168">
        <f t="shared" si="13"/>
        <v>70.099999999999994</v>
      </c>
      <c r="K61" s="1">
        <f t="shared" si="14"/>
        <v>0</v>
      </c>
      <c r="L61" s="1">
        <f t="shared" si="15"/>
        <v>0</v>
      </c>
      <c r="M61" s="1"/>
      <c r="N61" s="1">
        <v>8.48</v>
      </c>
      <c r="O61" s="1"/>
      <c r="P61" s="167"/>
      <c r="Q61" s="173"/>
      <c r="R61" s="173"/>
      <c r="S61" s="167"/>
      <c r="Z61">
        <v>0</v>
      </c>
    </row>
    <row r="62" spans="1:26" x14ac:dyDescent="0.25">
      <c r="A62" s="156"/>
      <c r="B62" s="156"/>
      <c r="C62" s="156"/>
      <c r="D62" s="156" t="s">
        <v>72</v>
      </c>
      <c r="E62" s="156"/>
      <c r="F62" s="167"/>
      <c r="G62" s="159"/>
      <c r="H62" s="159">
        <f>ROUND((SUM(M55:M61))/1,2)</f>
        <v>0</v>
      </c>
      <c r="I62" s="159">
        <f>ROUND((SUM(I55:I61))/1,2)</f>
        <v>0</v>
      </c>
      <c r="J62" s="156"/>
      <c r="K62" s="156"/>
      <c r="L62" s="156">
        <f>ROUND((SUM(L55:L61))/1,2)</f>
        <v>0</v>
      </c>
      <c r="M62" s="156">
        <f>ROUND((SUM(M55:M61))/1,2)</f>
        <v>0</v>
      </c>
      <c r="N62" s="156"/>
      <c r="O62" s="156"/>
      <c r="P62" s="174">
        <f>ROUND((SUM(P55:P61))/1,2)</f>
        <v>0</v>
      </c>
      <c r="Q62" s="153"/>
      <c r="R62" s="153"/>
      <c r="S62" s="174">
        <f>ROUND((SUM(S55:S61))/1,2)</f>
        <v>0</v>
      </c>
      <c r="T62" s="153"/>
      <c r="U62" s="153"/>
      <c r="V62" s="153"/>
      <c r="W62" s="153"/>
      <c r="X62" s="153"/>
      <c r="Y62" s="153"/>
      <c r="Z62" s="153"/>
    </row>
    <row r="63" spans="1:26" x14ac:dyDescent="0.25">
      <c r="A63" s="1"/>
      <c r="B63" s="1"/>
      <c r="C63" s="1"/>
      <c r="D63" s="1"/>
      <c r="E63" s="1"/>
      <c r="F63" s="163"/>
      <c r="G63" s="149"/>
      <c r="H63" s="149"/>
      <c r="I63" s="149"/>
      <c r="J63" s="1"/>
      <c r="K63" s="1"/>
      <c r="L63" s="1"/>
      <c r="M63" s="1"/>
      <c r="N63" s="1"/>
      <c r="O63" s="1"/>
      <c r="P63" s="1"/>
      <c r="S63" s="1"/>
    </row>
    <row r="64" spans="1:26" x14ac:dyDescent="0.25">
      <c r="A64" s="156"/>
      <c r="B64" s="156"/>
      <c r="C64" s="156"/>
      <c r="D64" s="156" t="s">
        <v>73</v>
      </c>
      <c r="E64" s="156"/>
      <c r="F64" s="167"/>
      <c r="G64" s="157"/>
      <c r="H64" s="157"/>
      <c r="I64" s="157"/>
      <c r="J64" s="156"/>
      <c r="K64" s="156"/>
      <c r="L64" s="156"/>
      <c r="M64" s="156"/>
      <c r="N64" s="156"/>
      <c r="O64" s="156"/>
      <c r="P64" s="156"/>
      <c r="Q64" s="153"/>
      <c r="R64" s="153"/>
      <c r="S64" s="156"/>
      <c r="T64" s="153"/>
      <c r="U64" s="153"/>
      <c r="V64" s="153"/>
      <c r="W64" s="153"/>
      <c r="X64" s="153"/>
      <c r="Y64" s="153"/>
      <c r="Z64" s="153"/>
    </row>
    <row r="65" spans="1:26" ht="24.95" customHeight="1" x14ac:dyDescent="0.25">
      <c r="A65" s="171"/>
      <c r="B65" s="168" t="s">
        <v>168</v>
      </c>
      <c r="C65" s="172" t="s">
        <v>169</v>
      </c>
      <c r="D65" s="168" t="s">
        <v>170</v>
      </c>
      <c r="E65" s="168" t="s">
        <v>88</v>
      </c>
      <c r="F65" s="169">
        <v>23.018000000000001</v>
      </c>
      <c r="G65" s="170"/>
      <c r="H65" s="170"/>
      <c r="I65" s="170">
        <f>ROUND(F65*(G65+H65),2)</f>
        <v>0</v>
      </c>
      <c r="J65" s="168">
        <f>ROUND(F65*(N65),2)</f>
        <v>102.43</v>
      </c>
      <c r="K65" s="1">
        <f>ROUND(F65*(O65),2)</f>
        <v>0</v>
      </c>
      <c r="L65" s="1">
        <f>ROUND(F65*(G65),2)</f>
        <v>0</v>
      </c>
      <c r="M65" s="1"/>
      <c r="N65" s="1">
        <v>4.45</v>
      </c>
      <c r="O65" s="1"/>
      <c r="P65" s="167">
        <f>ROUND(F65*(R65),3)</f>
        <v>7.0000000000000001E-3</v>
      </c>
      <c r="Q65" s="173"/>
      <c r="R65" s="173">
        <v>3.2000000000000003E-4</v>
      </c>
      <c r="S65" s="167"/>
      <c r="Z65">
        <v>0</v>
      </c>
    </row>
    <row r="66" spans="1:26" ht="24.95" customHeight="1" x14ac:dyDescent="0.25">
      <c r="A66" s="171"/>
      <c r="B66" s="168" t="s">
        <v>168</v>
      </c>
      <c r="C66" s="172" t="s">
        <v>171</v>
      </c>
      <c r="D66" s="168" t="s">
        <v>172</v>
      </c>
      <c r="E66" s="168" t="s">
        <v>88</v>
      </c>
      <c r="F66" s="169">
        <v>34.457999999999998</v>
      </c>
      <c r="G66" s="170"/>
      <c r="H66" s="170"/>
      <c r="I66" s="170">
        <f>ROUND(F66*(G66+H66),2)</f>
        <v>0</v>
      </c>
      <c r="J66" s="168">
        <f>ROUND(F66*(N66),2)</f>
        <v>221.91</v>
      </c>
      <c r="K66" s="1">
        <f>ROUND(F66*(O66),2)</f>
        <v>0</v>
      </c>
      <c r="L66" s="1">
        <f>ROUND(F66*(G66),2)</f>
        <v>0</v>
      </c>
      <c r="M66" s="1"/>
      <c r="N66" s="1">
        <v>6.44</v>
      </c>
      <c r="O66" s="1"/>
      <c r="P66" s="167">
        <f>ROUND(F66*(R66),3)</f>
        <v>1.0999999999999999E-2</v>
      </c>
      <c r="Q66" s="173"/>
      <c r="R66" s="173">
        <v>3.1999999999999997E-4</v>
      </c>
      <c r="S66" s="167"/>
      <c r="Z66">
        <v>0</v>
      </c>
    </row>
    <row r="67" spans="1:26" x14ac:dyDescent="0.25">
      <c r="A67" s="156"/>
      <c r="B67" s="156"/>
      <c r="C67" s="156"/>
      <c r="D67" s="156" t="s">
        <v>73</v>
      </c>
      <c r="E67" s="156"/>
      <c r="F67" s="167"/>
      <c r="G67" s="159"/>
      <c r="H67" s="159"/>
      <c r="I67" s="159">
        <f>ROUND((SUM(I64:I66))/1,2)</f>
        <v>0</v>
      </c>
      <c r="J67" s="156"/>
      <c r="K67" s="156"/>
      <c r="L67" s="156">
        <f>ROUND((SUM(L64:L66))/1,2)</f>
        <v>0</v>
      </c>
      <c r="M67" s="156">
        <f>ROUND((SUM(M64:M66))/1,2)</f>
        <v>0</v>
      </c>
      <c r="N67" s="156"/>
      <c r="O67" s="156"/>
      <c r="P67" s="174">
        <f>ROUND((SUM(P64:P66))/1,2)</f>
        <v>0.02</v>
      </c>
      <c r="S67" s="167">
        <f>ROUND((SUM(S64:S66))/1,2)</f>
        <v>0</v>
      </c>
    </row>
    <row r="68" spans="1:26" x14ac:dyDescent="0.25">
      <c r="A68" s="1"/>
      <c r="B68" s="1"/>
      <c r="C68" s="1"/>
      <c r="D68" s="1"/>
      <c r="E68" s="1"/>
      <c r="F68" s="163"/>
      <c r="G68" s="149"/>
      <c r="H68" s="149"/>
      <c r="I68" s="149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6"/>
      <c r="B69" s="156"/>
      <c r="C69" s="156"/>
      <c r="D69" s="2" t="s">
        <v>69</v>
      </c>
      <c r="E69" s="156"/>
      <c r="F69" s="167"/>
      <c r="G69" s="159"/>
      <c r="H69" s="159">
        <f>ROUND((SUM(M37:M68))/2,2)</f>
        <v>0</v>
      </c>
      <c r="I69" s="159">
        <f>ROUND((SUM(I37:I68))/2,2)</f>
        <v>0</v>
      </c>
      <c r="J69" s="156"/>
      <c r="K69" s="156"/>
      <c r="L69" s="156">
        <f>ROUND((SUM(L37:L68))/2,2)</f>
        <v>0</v>
      </c>
      <c r="M69" s="156">
        <f>ROUND((SUM(M37:M68))/2,2)</f>
        <v>0</v>
      </c>
      <c r="N69" s="156"/>
      <c r="O69" s="156"/>
      <c r="P69" s="174">
        <f>ROUND((SUM(P37:P68))/2,2)</f>
        <v>0.17</v>
      </c>
      <c r="S69" s="174">
        <f>ROUND((SUM(S37:S68))/2,2)</f>
        <v>0</v>
      </c>
    </row>
    <row r="70" spans="1:26" x14ac:dyDescent="0.25">
      <c r="A70" s="176"/>
      <c r="B70" s="176"/>
      <c r="C70" s="176"/>
      <c r="D70" s="176" t="s">
        <v>74</v>
      </c>
      <c r="E70" s="176"/>
      <c r="F70" s="177"/>
      <c r="G70" s="178"/>
      <c r="H70" s="178">
        <f>ROUND((SUM(M9:M69))/3,2)</f>
        <v>0</v>
      </c>
      <c r="I70" s="178">
        <f>ROUND((SUM(I9:I69))/3,2)</f>
        <v>0</v>
      </c>
      <c r="J70" s="176"/>
      <c r="K70" s="176">
        <f>ROUND((SUM(K9:K69))/3,2)</f>
        <v>0</v>
      </c>
      <c r="L70" s="176">
        <f>ROUND((SUM(L9:L69))/3,2)</f>
        <v>0</v>
      </c>
      <c r="M70" s="176">
        <f>ROUND((SUM(M9:M69))/3,2)</f>
        <v>0</v>
      </c>
      <c r="N70" s="176"/>
      <c r="O70" s="176"/>
      <c r="P70" s="193">
        <f>ROUND((SUM(P9:P69))/3,2)</f>
        <v>12.82</v>
      </c>
      <c r="S70" s="177">
        <f>ROUND((SUM(S9:S69))/3,2)</f>
        <v>0</v>
      </c>
      <c r="Z70">
        <f>(SUM(Z9:Z69))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Oprava Domu smútku / Oprava fasády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173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13274'!B15</f>
        <v>0</v>
      </c>
      <c r="E16" s="97">
        <f>'Rekap 13274'!C15</f>
        <v>0</v>
      </c>
      <c r="F16" s="106">
        <f>'Rekap 13274'!D15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13274'!B19</f>
        <v>0</v>
      </c>
      <c r="E17" s="76">
        <f>'Rekap 13274'!C19</f>
        <v>0</v>
      </c>
      <c r="F17" s="81">
        <f>'Rekap 13274'!D19</f>
        <v>0</v>
      </c>
      <c r="G17" s="61">
        <v>7</v>
      </c>
      <c r="H17" s="116" t="s">
        <v>35</v>
      </c>
      <c r="I17" s="129"/>
      <c r="J17" s="127">
        <f>'SO 13274'!Z50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13274'!K9:'SO 13274'!K49)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13274'!K9:'SO 13274'!K49)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173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174</v>
      </c>
      <c r="B11" s="157">
        <f>'SO 13274'!L20</f>
        <v>0</v>
      </c>
      <c r="C11" s="157">
        <f>'SO 13274'!M20</f>
        <v>0</v>
      </c>
      <c r="D11" s="157">
        <f>'SO 13274'!I20</f>
        <v>0</v>
      </c>
      <c r="E11" s="158">
        <f>'SO 13274'!P20</f>
        <v>0</v>
      </c>
      <c r="F11" s="158">
        <f>'SO 13274'!S20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175</v>
      </c>
      <c r="B12" s="157">
        <f>'SO 13274'!L27</f>
        <v>0</v>
      </c>
      <c r="C12" s="157">
        <f>'SO 13274'!M27</f>
        <v>0</v>
      </c>
      <c r="D12" s="157">
        <f>'SO 13274'!I27</f>
        <v>0</v>
      </c>
      <c r="E12" s="158">
        <f>'SO 13274'!P27</f>
        <v>18.489999999999998</v>
      </c>
      <c r="F12" s="158">
        <f>'SO 13274'!S27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67</v>
      </c>
      <c r="B13" s="157">
        <f>'SO 13274'!L35</f>
        <v>0</v>
      </c>
      <c r="C13" s="157">
        <f>'SO 13274'!M35</f>
        <v>0</v>
      </c>
      <c r="D13" s="157">
        <f>'SO 13274'!I35</f>
        <v>0</v>
      </c>
      <c r="E13" s="158">
        <f>'SO 13274'!P35</f>
        <v>0</v>
      </c>
      <c r="F13" s="158">
        <f>'SO 13274'!S35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68</v>
      </c>
      <c r="B14" s="157">
        <f>'SO 13274'!L39</f>
        <v>0</v>
      </c>
      <c r="C14" s="157">
        <f>'SO 13274'!M39</f>
        <v>0</v>
      </c>
      <c r="D14" s="157">
        <f>'SO 13274'!I39</f>
        <v>0</v>
      </c>
      <c r="E14" s="158">
        <f>'SO 13274'!P39</f>
        <v>0</v>
      </c>
      <c r="F14" s="158">
        <f>'SO 13274'!S39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65</v>
      </c>
      <c r="B15" s="159">
        <f>'SO 13274'!L41</f>
        <v>0</v>
      </c>
      <c r="C15" s="159">
        <f>'SO 13274'!M41</f>
        <v>0</v>
      </c>
      <c r="D15" s="159">
        <f>'SO 13274'!I41</f>
        <v>0</v>
      </c>
      <c r="E15" s="160">
        <f>'SO 13274'!P41</f>
        <v>18.489999999999998</v>
      </c>
      <c r="F15" s="160">
        <f>'SO 13274'!S41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69</v>
      </c>
      <c r="B17" s="159"/>
      <c r="C17" s="157"/>
      <c r="D17" s="157"/>
      <c r="E17" s="158"/>
      <c r="F17" s="158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70</v>
      </c>
      <c r="B18" s="157">
        <f>'SO 13274'!L47</f>
        <v>0</v>
      </c>
      <c r="C18" s="157">
        <f>'SO 13274'!M47</f>
        <v>0</v>
      </c>
      <c r="D18" s="157">
        <f>'SO 13274'!I47</f>
        <v>0</v>
      </c>
      <c r="E18" s="158">
        <f>'SO 13274'!P47</f>
        <v>0.03</v>
      </c>
      <c r="F18" s="158">
        <f>'SO 13274'!S47</f>
        <v>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2" t="s">
        <v>69</v>
      </c>
      <c r="B19" s="159">
        <f>'SO 13274'!L49</f>
        <v>0</v>
      </c>
      <c r="C19" s="159">
        <f>'SO 13274'!M49</f>
        <v>0</v>
      </c>
      <c r="D19" s="159">
        <f>'SO 13274'!I49</f>
        <v>0</v>
      </c>
      <c r="E19" s="160">
        <f>'SO 13274'!P49</f>
        <v>0.03</v>
      </c>
      <c r="F19" s="160">
        <f>'SO 13274'!S49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2" t="s">
        <v>74</v>
      </c>
      <c r="B21" s="159">
        <f>'SO 13274'!L50</f>
        <v>0</v>
      </c>
      <c r="C21" s="159">
        <f>'SO 13274'!M50</f>
        <v>0</v>
      </c>
      <c r="D21" s="159">
        <f>'SO 13274'!I50</f>
        <v>0</v>
      </c>
      <c r="E21" s="160">
        <f>'SO 13274'!P50</f>
        <v>18.52</v>
      </c>
      <c r="F21" s="160">
        <f>'SO 13274'!S50</f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ySplit="8" topLeftCell="A27" activePane="bottomLeft" state="frozen"/>
      <selection pane="bottomLeft" activeCell="G46" sqref="G46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173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75</v>
      </c>
      <c r="B8" s="164" t="s">
        <v>76</v>
      </c>
      <c r="C8" s="164" t="s">
        <v>77</v>
      </c>
      <c r="D8" s="164" t="s">
        <v>78</v>
      </c>
      <c r="E8" s="164" t="s">
        <v>79</v>
      </c>
      <c r="F8" s="164" t="s">
        <v>80</v>
      </c>
      <c r="G8" s="164" t="s">
        <v>81</v>
      </c>
      <c r="H8" s="164" t="s">
        <v>55</v>
      </c>
      <c r="I8" s="164" t="s">
        <v>82</v>
      </c>
      <c r="J8" s="164"/>
      <c r="K8" s="164"/>
      <c r="L8" s="164"/>
      <c r="M8" s="164"/>
      <c r="N8" s="164"/>
      <c r="O8" s="164"/>
      <c r="P8" s="164" t="s">
        <v>83</v>
      </c>
      <c r="Q8" s="161"/>
      <c r="R8" s="161"/>
      <c r="S8" s="164" t="s">
        <v>84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174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176</v>
      </c>
      <c r="C11" s="172" t="s">
        <v>177</v>
      </c>
      <c r="D11" s="168" t="s">
        <v>178</v>
      </c>
      <c r="E11" s="168" t="s">
        <v>179</v>
      </c>
      <c r="F11" s="169">
        <v>4.6689999999999996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270.24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57.88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176</v>
      </c>
      <c r="C12" s="172" t="s">
        <v>180</v>
      </c>
      <c r="D12" s="168" t="s">
        <v>181</v>
      </c>
      <c r="E12" s="168" t="s">
        <v>179</v>
      </c>
      <c r="F12" s="169">
        <v>2.335</v>
      </c>
      <c r="G12" s="170"/>
      <c r="H12" s="170"/>
      <c r="I12" s="170">
        <f t="shared" si="0"/>
        <v>0</v>
      </c>
      <c r="J12" s="168">
        <f t="shared" si="1"/>
        <v>3.9</v>
      </c>
      <c r="K12" s="1">
        <f t="shared" si="2"/>
        <v>0</v>
      </c>
      <c r="L12" s="1">
        <f t="shared" si="3"/>
        <v>0</v>
      </c>
      <c r="M12" s="1"/>
      <c r="N12" s="1">
        <v>1.67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176</v>
      </c>
      <c r="C13" s="172" t="s">
        <v>182</v>
      </c>
      <c r="D13" s="168" t="s">
        <v>183</v>
      </c>
      <c r="E13" s="168" t="s">
        <v>179</v>
      </c>
      <c r="F13" s="169">
        <v>4.6689999999999996</v>
      </c>
      <c r="G13" s="170"/>
      <c r="H13" s="170"/>
      <c r="I13" s="170">
        <f t="shared" si="0"/>
        <v>0</v>
      </c>
      <c r="J13" s="168">
        <f t="shared" si="1"/>
        <v>39.03</v>
      </c>
      <c r="K13" s="1">
        <f t="shared" si="2"/>
        <v>0</v>
      </c>
      <c r="L13" s="1">
        <f t="shared" si="3"/>
        <v>0</v>
      </c>
      <c r="M13" s="1"/>
      <c r="N13" s="1">
        <v>8.36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176</v>
      </c>
      <c r="C14" s="172" t="s">
        <v>184</v>
      </c>
      <c r="D14" s="168" t="s">
        <v>185</v>
      </c>
      <c r="E14" s="168" t="s">
        <v>179</v>
      </c>
      <c r="F14" s="169">
        <v>2.335</v>
      </c>
      <c r="G14" s="170"/>
      <c r="H14" s="170"/>
      <c r="I14" s="170">
        <f t="shared" si="0"/>
        <v>0</v>
      </c>
      <c r="J14" s="168">
        <f t="shared" si="1"/>
        <v>2.1</v>
      </c>
      <c r="K14" s="1">
        <f t="shared" si="2"/>
        <v>0</v>
      </c>
      <c r="L14" s="1">
        <f t="shared" si="3"/>
        <v>0</v>
      </c>
      <c r="M14" s="1"/>
      <c r="N14" s="1">
        <v>0.9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176</v>
      </c>
      <c r="C15" s="172" t="s">
        <v>186</v>
      </c>
      <c r="D15" s="168" t="s">
        <v>187</v>
      </c>
      <c r="E15" s="168" t="s">
        <v>179</v>
      </c>
      <c r="F15" s="169">
        <v>2.3340000000000001</v>
      </c>
      <c r="G15" s="170"/>
      <c r="H15" s="170"/>
      <c r="I15" s="170">
        <f t="shared" si="0"/>
        <v>0</v>
      </c>
      <c r="J15" s="168">
        <f t="shared" si="1"/>
        <v>69.83</v>
      </c>
      <c r="K15" s="1">
        <f t="shared" si="2"/>
        <v>0</v>
      </c>
      <c r="L15" s="1">
        <f t="shared" si="3"/>
        <v>0</v>
      </c>
      <c r="M15" s="1"/>
      <c r="N15" s="1">
        <v>29.92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176</v>
      </c>
      <c r="C16" s="172" t="s">
        <v>188</v>
      </c>
      <c r="D16" s="168" t="s">
        <v>189</v>
      </c>
      <c r="E16" s="168" t="s">
        <v>88</v>
      </c>
      <c r="F16" s="169">
        <v>59.225999999999999</v>
      </c>
      <c r="G16" s="170"/>
      <c r="H16" s="170"/>
      <c r="I16" s="170">
        <f t="shared" si="0"/>
        <v>0</v>
      </c>
      <c r="J16" s="168">
        <f t="shared" si="1"/>
        <v>27.84</v>
      </c>
      <c r="K16" s="1">
        <f t="shared" si="2"/>
        <v>0</v>
      </c>
      <c r="L16" s="1">
        <f t="shared" si="3"/>
        <v>0</v>
      </c>
      <c r="M16" s="1"/>
      <c r="N16" s="1">
        <v>0.47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190</v>
      </c>
      <c r="C17" s="172" t="s">
        <v>191</v>
      </c>
      <c r="D17" s="168" t="s">
        <v>192</v>
      </c>
      <c r="E17" s="168" t="s">
        <v>88</v>
      </c>
      <c r="F17" s="169">
        <v>59.225999999999999</v>
      </c>
      <c r="G17" s="170"/>
      <c r="H17" s="170"/>
      <c r="I17" s="170">
        <f t="shared" si="0"/>
        <v>0</v>
      </c>
      <c r="J17" s="168">
        <f t="shared" si="1"/>
        <v>76.400000000000006</v>
      </c>
      <c r="K17" s="1">
        <f t="shared" si="2"/>
        <v>0</v>
      </c>
      <c r="L17" s="1">
        <f t="shared" si="3"/>
        <v>0</v>
      </c>
      <c r="M17" s="1"/>
      <c r="N17" s="1">
        <v>1.29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190</v>
      </c>
      <c r="C18" s="172" t="s">
        <v>193</v>
      </c>
      <c r="D18" s="168" t="s">
        <v>194</v>
      </c>
      <c r="E18" s="168" t="s">
        <v>95</v>
      </c>
      <c r="F18" s="169">
        <v>77.81</v>
      </c>
      <c r="G18" s="170"/>
      <c r="H18" s="170"/>
      <c r="I18" s="170">
        <f t="shared" si="0"/>
        <v>0</v>
      </c>
      <c r="J18" s="168">
        <f t="shared" si="1"/>
        <v>100.37</v>
      </c>
      <c r="K18" s="1">
        <f t="shared" si="2"/>
        <v>0</v>
      </c>
      <c r="L18" s="1">
        <f t="shared" si="3"/>
        <v>0</v>
      </c>
      <c r="M18" s="1"/>
      <c r="N18" s="1">
        <v>1.29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190</v>
      </c>
      <c r="C19" s="172" t="s">
        <v>195</v>
      </c>
      <c r="D19" s="168" t="s">
        <v>196</v>
      </c>
      <c r="E19" s="168" t="s">
        <v>88</v>
      </c>
      <c r="F19" s="169">
        <v>59.225999999999999</v>
      </c>
      <c r="G19" s="170"/>
      <c r="H19" s="170"/>
      <c r="I19" s="170">
        <f t="shared" si="0"/>
        <v>0</v>
      </c>
      <c r="J19" s="168">
        <f t="shared" si="1"/>
        <v>211.44</v>
      </c>
      <c r="K19" s="1">
        <f t="shared" si="2"/>
        <v>0</v>
      </c>
      <c r="L19" s="1">
        <f t="shared" si="3"/>
        <v>0</v>
      </c>
      <c r="M19" s="1"/>
      <c r="N19" s="1">
        <v>3.57</v>
      </c>
      <c r="O19" s="1"/>
      <c r="P19" s="167"/>
      <c r="Q19" s="173"/>
      <c r="R19" s="173"/>
      <c r="S19" s="167"/>
      <c r="Z19">
        <v>0</v>
      </c>
    </row>
    <row r="20" spans="1:26" x14ac:dyDescent="0.25">
      <c r="A20" s="156"/>
      <c r="B20" s="156"/>
      <c r="C20" s="156"/>
      <c r="D20" s="156" t="s">
        <v>174</v>
      </c>
      <c r="E20" s="156"/>
      <c r="F20" s="167"/>
      <c r="G20" s="159"/>
      <c r="H20" s="159">
        <f>ROUND((SUM(M10:M19))/1,2)</f>
        <v>0</v>
      </c>
      <c r="I20" s="159">
        <f>ROUND((SUM(I10:I19))/1,2)</f>
        <v>0</v>
      </c>
      <c r="J20" s="156"/>
      <c r="K20" s="156"/>
      <c r="L20" s="156">
        <f>ROUND((SUM(L10:L19))/1,2)</f>
        <v>0</v>
      </c>
      <c r="M20" s="156">
        <f>ROUND((SUM(M10:M19))/1,2)</f>
        <v>0</v>
      </c>
      <c r="N20" s="156"/>
      <c r="O20" s="156"/>
      <c r="P20" s="174">
        <f>ROUND((SUM(P10:P19))/1,2)</f>
        <v>0</v>
      </c>
      <c r="Q20" s="153"/>
      <c r="R20" s="153"/>
      <c r="S20" s="174">
        <f>ROUND((SUM(S10:S19))/1,2)</f>
        <v>0</v>
      </c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"/>
      <c r="C21" s="1"/>
      <c r="D21" s="1"/>
      <c r="E21" s="1"/>
      <c r="F21" s="163"/>
      <c r="G21" s="149"/>
      <c r="H21" s="149"/>
      <c r="I21" s="149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6"/>
      <c r="B22" s="156"/>
      <c r="C22" s="156"/>
      <c r="D22" s="156" t="s">
        <v>175</v>
      </c>
      <c r="E22" s="156"/>
      <c r="F22" s="167"/>
      <c r="G22" s="157"/>
      <c r="H22" s="157"/>
      <c r="I22" s="157"/>
      <c r="J22" s="156"/>
      <c r="K22" s="156"/>
      <c r="L22" s="156"/>
      <c r="M22" s="156"/>
      <c r="N22" s="156"/>
      <c r="O22" s="156"/>
      <c r="P22" s="156"/>
      <c r="Q22" s="153"/>
      <c r="R22" s="153"/>
      <c r="S22" s="156"/>
      <c r="T22" s="153"/>
      <c r="U22" s="153"/>
      <c r="V22" s="153"/>
      <c r="W22" s="153"/>
      <c r="X22" s="153"/>
      <c r="Y22" s="153"/>
      <c r="Z22" s="153"/>
    </row>
    <row r="23" spans="1:26" ht="35.1" customHeight="1" x14ac:dyDescent="0.25">
      <c r="A23" s="171"/>
      <c r="B23" s="168" t="s">
        <v>197</v>
      </c>
      <c r="C23" s="172" t="s">
        <v>198</v>
      </c>
      <c r="D23" s="168" t="s">
        <v>199</v>
      </c>
      <c r="E23" s="168" t="s">
        <v>88</v>
      </c>
      <c r="F23" s="169">
        <v>59.225999999999999</v>
      </c>
      <c r="G23" s="170"/>
      <c r="H23" s="170"/>
      <c r="I23" s="170">
        <f>ROUND(F23*(G23+H23),2)</f>
        <v>0</v>
      </c>
      <c r="J23" s="168">
        <f>ROUND(F23*(N23),2)</f>
        <v>199</v>
      </c>
      <c r="K23" s="1">
        <f>ROUND(F23*(O23),2)</f>
        <v>0</v>
      </c>
      <c r="L23" s="1">
        <f>ROUND(F23*(G23),2)</f>
        <v>0</v>
      </c>
      <c r="M23" s="1"/>
      <c r="N23" s="1">
        <v>3.36</v>
      </c>
      <c r="O23" s="1"/>
      <c r="P23" s="167">
        <f>ROUND(F23*(R23),3)</f>
        <v>11.664999999999999</v>
      </c>
      <c r="Q23" s="173"/>
      <c r="R23" s="173">
        <v>0.19694999999999999</v>
      </c>
      <c r="S23" s="167"/>
      <c r="Z23">
        <v>0</v>
      </c>
    </row>
    <row r="24" spans="1:26" ht="24.95" customHeight="1" x14ac:dyDescent="0.25">
      <c r="A24" s="171"/>
      <c r="B24" s="168" t="s">
        <v>197</v>
      </c>
      <c r="C24" s="172" t="s">
        <v>200</v>
      </c>
      <c r="D24" s="168" t="s">
        <v>201</v>
      </c>
      <c r="E24" s="168" t="s">
        <v>202</v>
      </c>
      <c r="F24" s="169">
        <v>1</v>
      </c>
      <c r="G24" s="170"/>
      <c r="H24" s="170"/>
      <c r="I24" s="170">
        <f>ROUND(F24*(G24+H24),2)</f>
        <v>0</v>
      </c>
      <c r="J24" s="168">
        <f>ROUND(F24*(N24),2)</f>
        <v>3.31</v>
      </c>
      <c r="K24" s="1">
        <f>ROUND(F24*(O24),2)</f>
        <v>0</v>
      </c>
      <c r="L24" s="1">
        <f>ROUND(F24*(G24),2)</f>
        <v>0</v>
      </c>
      <c r="M24" s="1"/>
      <c r="N24" s="1">
        <v>3.31</v>
      </c>
      <c r="O24" s="1"/>
      <c r="P24" s="167">
        <f>ROUND(F24*(R24),3)</f>
        <v>0.189</v>
      </c>
      <c r="Q24" s="173"/>
      <c r="R24" s="173">
        <v>0.18906999999999999</v>
      </c>
      <c r="S24" s="167"/>
      <c r="Z24">
        <v>0</v>
      </c>
    </row>
    <row r="25" spans="1:26" ht="24.95" customHeight="1" x14ac:dyDescent="0.25">
      <c r="A25" s="171"/>
      <c r="B25" s="168" t="s">
        <v>197</v>
      </c>
      <c r="C25" s="172" t="s">
        <v>203</v>
      </c>
      <c r="D25" s="168" t="s">
        <v>204</v>
      </c>
      <c r="E25" s="168" t="s">
        <v>88</v>
      </c>
      <c r="F25" s="169">
        <v>59.225999999999999</v>
      </c>
      <c r="G25" s="170"/>
      <c r="H25" s="170"/>
      <c r="I25" s="170">
        <f>ROUND(F25*(G25+H25),2)</f>
        <v>0</v>
      </c>
      <c r="J25" s="168">
        <f>ROUND(F25*(N25),2)</f>
        <v>939.32</v>
      </c>
      <c r="K25" s="1">
        <f>ROUND(F25*(O25),2)</f>
        <v>0</v>
      </c>
      <c r="L25" s="1">
        <f>ROUND(F25*(G25),2)</f>
        <v>0</v>
      </c>
      <c r="M25" s="1"/>
      <c r="N25" s="1">
        <v>15.86</v>
      </c>
      <c r="O25" s="1"/>
      <c r="P25" s="167">
        <f>ROUND(F25*(R25),3)</f>
        <v>6.633</v>
      </c>
      <c r="Q25" s="173"/>
      <c r="R25" s="173">
        <v>0.112</v>
      </c>
      <c r="S25" s="167"/>
      <c r="Z25">
        <v>0</v>
      </c>
    </row>
    <row r="26" spans="1:26" ht="24.95" customHeight="1" x14ac:dyDescent="0.25">
      <c r="A26" s="171"/>
      <c r="B26" s="168" t="s">
        <v>101</v>
      </c>
      <c r="C26" s="172" t="s">
        <v>205</v>
      </c>
      <c r="D26" s="168" t="s">
        <v>206</v>
      </c>
      <c r="E26" s="168" t="s">
        <v>88</v>
      </c>
      <c r="F26" s="169">
        <v>60.411000000000001</v>
      </c>
      <c r="G26" s="170"/>
      <c r="H26" s="170"/>
      <c r="I26" s="170">
        <f>ROUND(F26*(G26+H26),2)</f>
        <v>0</v>
      </c>
      <c r="J26" s="168">
        <f>ROUND(F26*(N26),2)</f>
        <v>656.06</v>
      </c>
      <c r="K26" s="1">
        <f>ROUND(F26*(O26),2)</f>
        <v>0</v>
      </c>
      <c r="L26" s="1">
        <f>ROUND(F26*(G26),2)</f>
        <v>0</v>
      </c>
      <c r="M26" s="1"/>
      <c r="N26" s="1">
        <v>10.86</v>
      </c>
      <c r="O26" s="1"/>
      <c r="P26" s="167"/>
      <c r="Q26" s="173"/>
      <c r="R26" s="173"/>
      <c r="S26" s="167"/>
      <c r="Z26">
        <v>0</v>
      </c>
    </row>
    <row r="27" spans="1:26" x14ac:dyDescent="0.25">
      <c r="A27" s="156"/>
      <c r="B27" s="156"/>
      <c r="C27" s="156"/>
      <c r="D27" s="156" t="s">
        <v>175</v>
      </c>
      <c r="E27" s="156"/>
      <c r="F27" s="167"/>
      <c r="G27" s="159"/>
      <c r="H27" s="159">
        <f>ROUND((SUM(M22:M26))/1,2)</f>
        <v>0</v>
      </c>
      <c r="I27" s="159">
        <f>ROUND((SUM(I22:I26))/1,2)</f>
        <v>0</v>
      </c>
      <c r="J27" s="156"/>
      <c r="K27" s="156"/>
      <c r="L27" s="156">
        <f>ROUND((SUM(L22:L26))/1,2)</f>
        <v>0</v>
      </c>
      <c r="M27" s="156">
        <f>ROUND((SUM(M22:M26))/1,2)</f>
        <v>0</v>
      </c>
      <c r="N27" s="156"/>
      <c r="O27" s="156"/>
      <c r="P27" s="174">
        <f>ROUND((SUM(P22:P26))/1,2)</f>
        <v>18.489999999999998</v>
      </c>
      <c r="Q27" s="153"/>
      <c r="R27" s="153"/>
      <c r="S27" s="174">
        <f>ROUND((SUM(S22:S26))/1,2)</f>
        <v>0</v>
      </c>
      <c r="T27" s="153"/>
      <c r="U27" s="153"/>
      <c r="V27" s="153"/>
      <c r="W27" s="153"/>
      <c r="X27" s="153"/>
      <c r="Y27" s="153"/>
      <c r="Z27" s="153"/>
    </row>
    <row r="28" spans="1:26" x14ac:dyDescent="0.25">
      <c r="A28" s="1"/>
      <c r="B28" s="1"/>
      <c r="C28" s="1"/>
      <c r="D28" s="1"/>
      <c r="E28" s="1"/>
      <c r="F28" s="163"/>
      <c r="G28" s="149"/>
      <c r="H28" s="149"/>
      <c r="I28" s="149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6"/>
      <c r="B29" s="156"/>
      <c r="C29" s="156"/>
      <c r="D29" s="156" t="s">
        <v>67</v>
      </c>
      <c r="E29" s="156"/>
      <c r="F29" s="167"/>
      <c r="G29" s="157"/>
      <c r="H29" s="157"/>
      <c r="I29" s="157"/>
      <c r="J29" s="156"/>
      <c r="K29" s="156"/>
      <c r="L29" s="156"/>
      <c r="M29" s="156"/>
      <c r="N29" s="156"/>
      <c r="O29" s="156"/>
      <c r="P29" s="156"/>
      <c r="Q29" s="153"/>
      <c r="R29" s="153"/>
      <c r="S29" s="156"/>
      <c r="T29" s="153"/>
      <c r="U29" s="153"/>
      <c r="V29" s="153"/>
      <c r="W29" s="153"/>
      <c r="X29" s="153"/>
      <c r="Y29" s="153"/>
      <c r="Z29" s="153"/>
    </row>
    <row r="30" spans="1:26" ht="24.95" customHeight="1" x14ac:dyDescent="0.25">
      <c r="A30" s="171"/>
      <c r="B30" s="168" t="s">
        <v>207</v>
      </c>
      <c r="C30" s="172" t="s">
        <v>208</v>
      </c>
      <c r="D30" s="168" t="s">
        <v>209</v>
      </c>
      <c r="E30" s="168" t="s">
        <v>125</v>
      </c>
      <c r="F30" s="169">
        <v>27.986999999999998</v>
      </c>
      <c r="G30" s="170"/>
      <c r="H30" s="170"/>
      <c r="I30" s="170">
        <f>ROUND(F30*(G30+H30),2)</f>
        <v>0</v>
      </c>
      <c r="J30" s="168">
        <f>ROUND(F30*(N30),2)</f>
        <v>377.54</v>
      </c>
      <c r="K30" s="1">
        <f>ROUND(F30*(O30),2)</f>
        <v>0</v>
      </c>
      <c r="L30" s="1">
        <f>ROUND(F30*(G30),2)</f>
        <v>0</v>
      </c>
      <c r="M30" s="1"/>
      <c r="N30" s="1">
        <v>13.49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207</v>
      </c>
      <c r="C31" s="172" t="s">
        <v>210</v>
      </c>
      <c r="D31" s="168" t="s">
        <v>211</v>
      </c>
      <c r="E31" s="168" t="s">
        <v>125</v>
      </c>
      <c r="F31" s="169">
        <v>979.54499999999996</v>
      </c>
      <c r="G31" s="170"/>
      <c r="H31" s="170"/>
      <c r="I31" s="170">
        <f>ROUND(F31*(G31+H31),2)</f>
        <v>0</v>
      </c>
      <c r="J31" s="168">
        <f>ROUND(F31*(N31),2)</f>
        <v>460.39</v>
      </c>
      <c r="K31" s="1">
        <f>ROUND(F31*(O31),2)</f>
        <v>0</v>
      </c>
      <c r="L31" s="1">
        <f>ROUND(F31*(G31),2)</f>
        <v>0</v>
      </c>
      <c r="M31" s="1"/>
      <c r="N31" s="1">
        <v>0.47</v>
      </c>
      <c r="O31" s="1"/>
      <c r="P31" s="167"/>
      <c r="Q31" s="173"/>
      <c r="R31" s="173"/>
      <c r="S31" s="167"/>
      <c r="Z31">
        <v>0</v>
      </c>
    </row>
    <row r="32" spans="1:26" ht="24.95" customHeight="1" x14ac:dyDescent="0.25">
      <c r="A32" s="171"/>
      <c r="B32" s="168" t="s">
        <v>207</v>
      </c>
      <c r="C32" s="172" t="s">
        <v>212</v>
      </c>
      <c r="D32" s="168" t="s">
        <v>213</v>
      </c>
      <c r="E32" s="168" t="s">
        <v>125</v>
      </c>
      <c r="F32" s="169">
        <v>27.986999999999998</v>
      </c>
      <c r="G32" s="170"/>
      <c r="H32" s="170"/>
      <c r="I32" s="170">
        <f>ROUND(F32*(G32+H32),2)</f>
        <v>0</v>
      </c>
      <c r="J32" s="168">
        <f>ROUND(F32*(N32),2)</f>
        <v>578.49</v>
      </c>
      <c r="K32" s="1">
        <f>ROUND(F32*(O32),2)</f>
        <v>0</v>
      </c>
      <c r="L32" s="1">
        <f>ROUND(F32*(G32),2)</f>
        <v>0</v>
      </c>
      <c r="M32" s="1"/>
      <c r="N32" s="1">
        <v>20.67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101</v>
      </c>
      <c r="C33" s="172" t="s">
        <v>214</v>
      </c>
      <c r="D33" s="168" t="s">
        <v>215</v>
      </c>
      <c r="E33" s="168" t="s">
        <v>120</v>
      </c>
      <c r="F33" s="169">
        <v>78.587999999999994</v>
      </c>
      <c r="G33" s="170"/>
      <c r="H33" s="170"/>
      <c r="I33" s="170">
        <f>ROUND(F33*(G33+H33),2)</f>
        <v>0</v>
      </c>
      <c r="J33" s="168">
        <f>ROUND(F33*(N33),2)</f>
        <v>148.53</v>
      </c>
      <c r="K33" s="1">
        <f>ROUND(F33*(O33),2)</f>
        <v>0</v>
      </c>
      <c r="L33" s="1">
        <f>ROUND(F33*(G33),2)</f>
        <v>0</v>
      </c>
      <c r="M33" s="1"/>
      <c r="N33" s="1">
        <v>1.8900000000000001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101</v>
      </c>
      <c r="C34" s="172" t="s">
        <v>216</v>
      </c>
      <c r="D34" s="168" t="s">
        <v>217</v>
      </c>
      <c r="E34" s="168" t="s">
        <v>95</v>
      </c>
      <c r="F34" s="169">
        <v>77.81</v>
      </c>
      <c r="G34" s="170"/>
      <c r="H34" s="170"/>
      <c r="I34" s="170">
        <f>ROUND(F34*(G34+H34),2)</f>
        <v>0</v>
      </c>
      <c r="J34" s="168">
        <f>ROUND(F34*(N34),2)</f>
        <v>463.75</v>
      </c>
      <c r="K34" s="1">
        <f>ROUND(F34*(O34),2)</f>
        <v>0</v>
      </c>
      <c r="L34" s="1">
        <f>ROUND(F34*(G34),2)</f>
        <v>0</v>
      </c>
      <c r="M34" s="1"/>
      <c r="N34" s="1">
        <v>5.96</v>
      </c>
      <c r="O34" s="1"/>
      <c r="P34" s="167"/>
      <c r="Q34" s="173"/>
      <c r="R34" s="173"/>
      <c r="S34" s="167"/>
      <c r="Z34">
        <v>0</v>
      </c>
    </row>
    <row r="35" spans="1:26" x14ac:dyDescent="0.25">
      <c r="A35" s="156"/>
      <c r="B35" s="156"/>
      <c r="C35" s="156"/>
      <c r="D35" s="156" t="s">
        <v>67</v>
      </c>
      <c r="E35" s="156"/>
      <c r="F35" s="167"/>
      <c r="G35" s="159"/>
      <c r="H35" s="159">
        <f>ROUND((SUM(M29:M34))/1,2)</f>
        <v>0</v>
      </c>
      <c r="I35" s="159">
        <f>ROUND((SUM(I29:I34))/1,2)</f>
        <v>0</v>
      </c>
      <c r="J35" s="156"/>
      <c r="K35" s="156"/>
      <c r="L35" s="156">
        <f>ROUND((SUM(L29:L34))/1,2)</f>
        <v>0</v>
      </c>
      <c r="M35" s="156">
        <f>ROUND((SUM(M29:M34))/1,2)</f>
        <v>0</v>
      </c>
      <c r="N35" s="156"/>
      <c r="O35" s="156"/>
      <c r="P35" s="174">
        <f>ROUND((SUM(P29:P34))/1,2)</f>
        <v>0</v>
      </c>
      <c r="Q35" s="153"/>
      <c r="R35" s="153"/>
      <c r="S35" s="174">
        <f>ROUND((SUM(S29:S34))/1,2)</f>
        <v>0</v>
      </c>
      <c r="T35" s="153"/>
      <c r="U35" s="153"/>
      <c r="V35" s="153"/>
      <c r="W35" s="153"/>
      <c r="X35" s="153"/>
      <c r="Y35" s="153"/>
      <c r="Z35" s="153"/>
    </row>
    <row r="36" spans="1:26" x14ac:dyDescent="0.25">
      <c r="A36" s="1"/>
      <c r="B36" s="1"/>
      <c r="C36" s="1"/>
      <c r="D36" s="1"/>
      <c r="E36" s="1"/>
      <c r="F36" s="163"/>
      <c r="G36" s="149"/>
      <c r="H36" s="149"/>
      <c r="I36" s="149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6"/>
      <c r="B37" s="156"/>
      <c r="C37" s="156"/>
      <c r="D37" s="156" t="s">
        <v>68</v>
      </c>
      <c r="E37" s="156"/>
      <c r="F37" s="167"/>
      <c r="G37" s="157"/>
      <c r="H37" s="157"/>
      <c r="I37" s="157"/>
      <c r="J37" s="156"/>
      <c r="K37" s="156"/>
      <c r="L37" s="156"/>
      <c r="M37" s="156"/>
      <c r="N37" s="156"/>
      <c r="O37" s="156"/>
      <c r="P37" s="156"/>
      <c r="Q37" s="153"/>
      <c r="R37" s="153"/>
      <c r="S37" s="156"/>
      <c r="T37" s="153"/>
      <c r="U37" s="153"/>
      <c r="V37" s="153"/>
      <c r="W37" s="153"/>
      <c r="X37" s="153"/>
      <c r="Y37" s="153"/>
      <c r="Z37" s="153"/>
    </row>
    <row r="38" spans="1:26" ht="24.95" customHeight="1" x14ac:dyDescent="0.25">
      <c r="A38" s="171"/>
      <c r="B38" s="168" t="s">
        <v>197</v>
      </c>
      <c r="C38" s="172" t="s">
        <v>218</v>
      </c>
      <c r="D38" s="168" t="s">
        <v>219</v>
      </c>
      <c r="E38" s="168" t="s">
        <v>125</v>
      </c>
      <c r="F38" s="169">
        <v>35.896999999999998</v>
      </c>
      <c r="G38" s="170"/>
      <c r="H38" s="170"/>
      <c r="I38" s="170">
        <f>ROUND(F38*(G38+H38),2)</f>
        <v>0</v>
      </c>
      <c r="J38" s="168">
        <f>ROUND(F38*(N38),2)</f>
        <v>268.51</v>
      </c>
      <c r="K38" s="1">
        <f>ROUND(F38*(O38),2)</f>
        <v>0</v>
      </c>
      <c r="L38" s="1">
        <f>ROUND(F38*(G38),2)</f>
        <v>0</v>
      </c>
      <c r="M38" s="1"/>
      <c r="N38" s="1">
        <v>7.48</v>
      </c>
      <c r="O38" s="1"/>
      <c r="P38" s="167"/>
      <c r="Q38" s="173"/>
      <c r="R38" s="173"/>
      <c r="S38" s="167"/>
      <c r="Z38">
        <v>0</v>
      </c>
    </row>
    <row r="39" spans="1:26" x14ac:dyDescent="0.25">
      <c r="A39" s="156"/>
      <c r="B39" s="156"/>
      <c r="C39" s="156"/>
      <c r="D39" s="156" t="s">
        <v>68</v>
      </c>
      <c r="E39" s="156"/>
      <c r="F39" s="167"/>
      <c r="G39" s="159"/>
      <c r="H39" s="159">
        <f>ROUND((SUM(M37:M38))/1,2)</f>
        <v>0</v>
      </c>
      <c r="I39" s="159">
        <f>ROUND((SUM(I37:I38))/1,2)</f>
        <v>0</v>
      </c>
      <c r="J39" s="156"/>
      <c r="K39" s="156"/>
      <c r="L39" s="156">
        <f>ROUND((SUM(L37:L38))/1,2)</f>
        <v>0</v>
      </c>
      <c r="M39" s="156">
        <f>ROUND((SUM(M37:M38))/1,2)</f>
        <v>0</v>
      </c>
      <c r="N39" s="156"/>
      <c r="O39" s="156"/>
      <c r="P39" s="174">
        <f>ROUND((SUM(P37:P38))/1,2)</f>
        <v>0</v>
      </c>
      <c r="Q39" s="153"/>
      <c r="R39" s="153"/>
      <c r="S39" s="174">
        <f>ROUND((SUM(S37:S38))/1,2)</f>
        <v>0</v>
      </c>
      <c r="T39" s="153"/>
      <c r="U39" s="153"/>
      <c r="V39" s="153"/>
      <c r="W39" s="153"/>
      <c r="X39" s="153"/>
      <c r="Y39" s="153"/>
      <c r="Z39" s="153"/>
    </row>
    <row r="40" spans="1:26" x14ac:dyDescent="0.25">
      <c r="A40" s="1"/>
      <c r="B40" s="1"/>
      <c r="C40" s="1"/>
      <c r="D40" s="1"/>
      <c r="E40" s="1"/>
      <c r="F40" s="163"/>
      <c r="G40" s="149"/>
      <c r="H40" s="149"/>
      <c r="I40" s="149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56"/>
      <c r="B41" s="156"/>
      <c r="C41" s="156"/>
      <c r="D41" s="2" t="s">
        <v>65</v>
      </c>
      <c r="E41" s="156"/>
      <c r="F41" s="167"/>
      <c r="G41" s="159"/>
      <c r="H41" s="159">
        <f>ROUND((SUM(M9:M40))/2,2)</f>
        <v>0</v>
      </c>
      <c r="I41" s="159">
        <f>ROUND((SUM(I9:I40))/2,2)</f>
        <v>0</v>
      </c>
      <c r="J41" s="157"/>
      <c r="K41" s="156"/>
      <c r="L41" s="157">
        <f>ROUND((SUM(L9:L40))/2,2)</f>
        <v>0</v>
      </c>
      <c r="M41" s="157">
        <f>ROUND((SUM(M9:M40))/2,2)</f>
        <v>0</v>
      </c>
      <c r="N41" s="156"/>
      <c r="O41" s="156"/>
      <c r="P41" s="174">
        <f>ROUND((SUM(P9:P40))/2,2)</f>
        <v>18.489999999999998</v>
      </c>
      <c r="S41" s="174">
        <f>ROUND((SUM(S9:S40))/2,2)</f>
        <v>0</v>
      </c>
    </row>
    <row r="42" spans="1:26" x14ac:dyDescent="0.25">
      <c r="A42" s="1"/>
      <c r="B42" s="1"/>
      <c r="C42" s="1"/>
      <c r="D42" s="1"/>
      <c r="E42" s="1"/>
      <c r="F42" s="163"/>
      <c r="G42" s="149"/>
      <c r="H42" s="149"/>
      <c r="I42" s="149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56"/>
      <c r="B43" s="156"/>
      <c r="C43" s="156"/>
      <c r="D43" s="2" t="s">
        <v>69</v>
      </c>
      <c r="E43" s="156"/>
      <c r="F43" s="167"/>
      <c r="G43" s="157"/>
      <c r="H43" s="157"/>
      <c r="I43" s="157"/>
      <c r="J43" s="156"/>
      <c r="K43" s="156"/>
      <c r="L43" s="156"/>
      <c r="M43" s="156"/>
      <c r="N43" s="156"/>
      <c r="O43" s="156"/>
      <c r="P43" s="156"/>
      <c r="Q43" s="153"/>
      <c r="R43" s="153"/>
      <c r="S43" s="156"/>
      <c r="T43" s="153"/>
      <c r="U43" s="153"/>
      <c r="V43" s="153"/>
      <c r="W43" s="153"/>
      <c r="X43" s="153"/>
      <c r="Y43" s="153"/>
      <c r="Z43" s="153"/>
    </row>
    <row r="44" spans="1:26" x14ac:dyDescent="0.25">
      <c r="A44" s="156"/>
      <c r="B44" s="156"/>
      <c r="C44" s="156"/>
      <c r="D44" s="156" t="s">
        <v>70</v>
      </c>
      <c r="E44" s="156"/>
      <c r="F44" s="167"/>
      <c r="G44" s="157"/>
      <c r="H44" s="157"/>
      <c r="I44" s="157"/>
      <c r="J44" s="156"/>
      <c r="K44" s="156"/>
      <c r="L44" s="156"/>
      <c r="M44" s="156"/>
      <c r="N44" s="156"/>
      <c r="O44" s="156"/>
      <c r="P44" s="156"/>
      <c r="Q44" s="153"/>
      <c r="R44" s="153"/>
      <c r="S44" s="156"/>
      <c r="T44" s="153"/>
      <c r="U44" s="153"/>
      <c r="V44" s="153"/>
      <c r="W44" s="153"/>
      <c r="X44" s="153"/>
      <c r="Y44" s="153"/>
      <c r="Z44" s="153"/>
    </row>
    <row r="45" spans="1:26" ht="24.95" customHeight="1" x14ac:dyDescent="0.25">
      <c r="A45" s="171"/>
      <c r="B45" s="168" t="s">
        <v>126</v>
      </c>
      <c r="C45" s="172" t="s">
        <v>220</v>
      </c>
      <c r="D45" s="168" t="s">
        <v>221</v>
      </c>
      <c r="E45" s="168" t="s">
        <v>88</v>
      </c>
      <c r="F45" s="169">
        <v>17.3</v>
      </c>
      <c r="G45" s="170"/>
      <c r="H45" s="170"/>
      <c r="I45" s="170">
        <f>ROUND(F45*(G45+H45),2)</f>
        <v>0</v>
      </c>
      <c r="J45" s="168">
        <f>ROUND(F45*(N45),2)</f>
        <v>77.680000000000007</v>
      </c>
      <c r="K45" s="1">
        <f>ROUND(F45*(O45),2)</f>
        <v>0</v>
      </c>
      <c r="L45" s="1">
        <f>ROUND(F45*(G45),2)</f>
        <v>0</v>
      </c>
      <c r="M45" s="1"/>
      <c r="N45" s="1">
        <v>4.49</v>
      </c>
      <c r="O45" s="1"/>
      <c r="P45" s="167">
        <f>ROUND(F45*(R45),3)</f>
        <v>2.9000000000000001E-2</v>
      </c>
      <c r="Q45" s="173"/>
      <c r="R45" s="173">
        <v>1.65E-3</v>
      </c>
      <c r="S45" s="167"/>
      <c r="Z45">
        <v>0</v>
      </c>
    </row>
    <row r="46" spans="1:26" ht="24.95" customHeight="1" x14ac:dyDescent="0.25">
      <c r="A46" s="171"/>
      <c r="B46" s="168" t="s">
        <v>126</v>
      </c>
      <c r="C46" s="172" t="s">
        <v>129</v>
      </c>
      <c r="D46" s="168" t="s">
        <v>130</v>
      </c>
      <c r="E46" s="168" t="s">
        <v>131</v>
      </c>
      <c r="F46" s="169">
        <v>2.5499999999999998</v>
      </c>
      <c r="G46" s="175"/>
      <c r="H46" s="175"/>
      <c r="I46" s="175">
        <f>ROUND(F46*(G46+H46),2)</f>
        <v>0</v>
      </c>
      <c r="J46" s="168">
        <f>ROUND(F46*(N46),2)</f>
        <v>3.46</v>
      </c>
      <c r="K46" s="1">
        <f>ROUND(F46*(O46),2)</f>
        <v>0</v>
      </c>
      <c r="L46" s="1">
        <f>ROUND(F46*(G46),2)</f>
        <v>0</v>
      </c>
      <c r="M46" s="1"/>
      <c r="N46" s="1">
        <v>1.3567999267578126</v>
      </c>
      <c r="O46" s="1"/>
      <c r="P46" s="167"/>
      <c r="Q46" s="173"/>
      <c r="R46" s="173"/>
      <c r="S46" s="167"/>
      <c r="Z46">
        <v>0</v>
      </c>
    </row>
    <row r="47" spans="1:26" x14ac:dyDescent="0.25">
      <c r="A47" s="156"/>
      <c r="B47" s="156"/>
      <c r="C47" s="156"/>
      <c r="D47" s="156" t="s">
        <v>70</v>
      </c>
      <c r="E47" s="156"/>
      <c r="F47" s="167"/>
      <c r="G47" s="159"/>
      <c r="H47" s="159"/>
      <c r="I47" s="159">
        <f>ROUND((SUM(I44:I46))/1,2)</f>
        <v>0</v>
      </c>
      <c r="J47" s="156"/>
      <c r="K47" s="156"/>
      <c r="L47" s="156">
        <f>ROUND((SUM(L44:L46))/1,2)</f>
        <v>0</v>
      </c>
      <c r="M47" s="156">
        <f>ROUND((SUM(M44:M46))/1,2)</f>
        <v>0</v>
      </c>
      <c r="N47" s="156"/>
      <c r="O47" s="156"/>
      <c r="P47" s="174">
        <f>ROUND((SUM(P44:P46))/1,2)</f>
        <v>0.03</v>
      </c>
      <c r="S47" s="167">
        <f>ROUND((SUM(S44:S46))/1,2)</f>
        <v>0</v>
      </c>
    </row>
    <row r="48" spans="1:26" x14ac:dyDescent="0.25">
      <c r="A48" s="1"/>
      <c r="B48" s="1"/>
      <c r="C48" s="1"/>
      <c r="D48" s="1"/>
      <c r="E48" s="1"/>
      <c r="F48" s="163"/>
      <c r="G48" s="149"/>
      <c r="H48" s="149"/>
      <c r="I48" s="149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56"/>
      <c r="B49" s="156"/>
      <c r="C49" s="156"/>
      <c r="D49" s="2" t="s">
        <v>69</v>
      </c>
      <c r="E49" s="156"/>
      <c r="F49" s="167"/>
      <c r="G49" s="159"/>
      <c r="H49" s="159">
        <f>ROUND((SUM(M43:M48))/2,2)</f>
        <v>0</v>
      </c>
      <c r="I49" s="159">
        <f>ROUND((SUM(I43:I48))/2,2)</f>
        <v>0</v>
      </c>
      <c r="J49" s="156"/>
      <c r="K49" s="156"/>
      <c r="L49" s="156">
        <f>ROUND((SUM(L43:L48))/2,2)</f>
        <v>0</v>
      </c>
      <c r="M49" s="156">
        <f>ROUND((SUM(M43:M48))/2,2)</f>
        <v>0</v>
      </c>
      <c r="N49" s="156"/>
      <c r="O49" s="156"/>
      <c r="P49" s="174">
        <f>ROUND((SUM(P43:P48))/2,2)</f>
        <v>0.03</v>
      </c>
      <c r="S49" s="174">
        <f>ROUND((SUM(S43:S48))/2,2)</f>
        <v>0</v>
      </c>
    </row>
    <row r="50" spans="1:26" x14ac:dyDescent="0.25">
      <c r="A50" s="176"/>
      <c r="B50" s="176"/>
      <c r="C50" s="176"/>
      <c r="D50" s="176" t="s">
        <v>74</v>
      </c>
      <c r="E50" s="176"/>
      <c r="F50" s="177"/>
      <c r="G50" s="178"/>
      <c r="H50" s="178">
        <f>ROUND((SUM(M9:M49))/3,2)</f>
        <v>0</v>
      </c>
      <c r="I50" s="178">
        <f>ROUND((SUM(I9:I49))/3,2)</f>
        <v>0</v>
      </c>
      <c r="J50" s="176"/>
      <c r="K50" s="176">
        <f>ROUND((SUM(K9:K49))/3,2)</f>
        <v>0</v>
      </c>
      <c r="L50" s="176">
        <f>ROUND((SUM(L9:L49))/3,2)</f>
        <v>0</v>
      </c>
      <c r="M50" s="176">
        <f>ROUND((SUM(M9:M49))/3,2)</f>
        <v>0</v>
      </c>
      <c r="N50" s="176"/>
      <c r="O50" s="176"/>
      <c r="P50" s="193">
        <f>ROUND((SUM(P9:P49))/3,2)</f>
        <v>18.52</v>
      </c>
      <c r="S50" s="177">
        <f>ROUND((SUM(S9:S49))/3,2)</f>
        <v>0</v>
      </c>
      <c r="Z50">
        <f>(SUM(Z9:Z49))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Oprava Domu smútku / Oprava chodníka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13273</vt:lpstr>
      <vt:lpstr>Rekap 13273</vt:lpstr>
      <vt:lpstr>SO 13273</vt:lpstr>
      <vt:lpstr>Kryci_list 13274</vt:lpstr>
      <vt:lpstr>Rekap 13274</vt:lpstr>
      <vt:lpstr>SO 13274</vt:lpstr>
      <vt:lpstr>'Rekap 13273'!Názvy_tlače</vt:lpstr>
      <vt:lpstr>'Rekap 13274'!Názvy_tlače</vt:lpstr>
      <vt:lpstr>'SO 13273'!Názvy_tlače</vt:lpstr>
      <vt:lpstr>'SO 13274'!Názvy_tlače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2018-09-18T06:53:33Z</dcterms:created>
  <dcterms:modified xsi:type="dcterms:W3CDTF">2018-09-18T06:58:43Z</dcterms:modified>
</cp:coreProperties>
</file>