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algaš\Desktop\ACER\D. Klčovo - lajbiky\Záhrada\"/>
    </mc:Choice>
  </mc:AlternateContent>
  <bookViews>
    <workbookView xWindow="0" yWindow="0" windowWidth="17970" windowHeight="7755"/>
  </bookViews>
  <sheets>
    <sheet name="Rekapitulácia" sheetId="1" r:id="rId1"/>
    <sheet name="Krycí list stavby" sheetId="2" r:id="rId2"/>
    <sheet name="Kryci_list 12894" sheetId="3" r:id="rId3"/>
    <sheet name="Rekap 12894" sheetId="4" r:id="rId4"/>
    <sheet name="SO 12894" sheetId="5" r:id="rId5"/>
    <sheet name="Kryci_list 12895" sheetId="6" r:id="rId6"/>
    <sheet name="Rekap 12895" sheetId="7" r:id="rId7"/>
    <sheet name="SO 12895" sheetId="8" r:id="rId8"/>
    <sheet name="Kryci_list 12898" sheetId="9" r:id="rId9"/>
    <sheet name="Rekap 12898" sheetId="10" r:id="rId10"/>
    <sheet name="SO 12898" sheetId="11" r:id="rId11"/>
    <sheet name="Kryci_list 12902" sheetId="12" r:id="rId12"/>
    <sheet name="Rekap 12902" sheetId="13" r:id="rId13"/>
    <sheet name="SO 12902" sheetId="14" r:id="rId14"/>
  </sheets>
  <definedNames>
    <definedName name="_xlnm.Print_Titles" localSheetId="3">'Rekap 12894'!$9:$9</definedName>
    <definedName name="_xlnm.Print_Titles" localSheetId="6">'Rekap 12895'!$9:$9</definedName>
    <definedName name="_xlnm.Print_Titles" localSheetId="9">'Rekap 12898'!$9:$9</definedName>
    <definedName name="_xlnm.Print_Titles" localSheetId="12">'Rekap 12902'!$9:$9</definedName>
    <definedName name="_xlnm.Print_Titles" localSheetId="4">'SO 12894'!$8:$8</definedName>
    <definedName name="_xlnm.Print_Titles" localSheetId="7">'SO 12895'!$8:$8</definedName>
    <definedName name="_xlnm.Print_Titles" localSheetId="10">'SO 12898'!$8:$8</definedName>
    <definedName name="_xlnm.Print_Titles" localSheetId="13">'SO 12902'!$8:$8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J16" i="2" s="1"/>
  <c r="J20" i="2" s="1"/>
  <c r="D11" i="1"/>
  <c r="J18" i="2" s="1"/>
  <c r="E10" i="1"/>
  <c r="E9" i="1"/>
  <c r="E8" i="1"/>
  <c r="E11" i="1" s="1"/>
  <c r="J17" i="2" s="1"/>
  <c r="E7" i="1"/>
  <c r="J17" i="12"/>
  <c r="K10" i="1"/>
  <c r="I30" i="12"/>
  <c r="J30" i="12" s="1"/>
  <c r="Z70" i="14"/>
  <c r="P69" i="14"/>
  <c r="E21" i="13" s="1"/>
  <c r="E20" i="13"/>
  <c r="S67" i="14"/>
  <c r="F20" i="13" s="1"/>
  <c r="P67" i="14"/>
  <c r="M67" i="14"/>
  <c r="C20" i="13" s="1"/>
  <c r="K66" i="14"/>
  <c r="J66" i="14"/>
  <c r="L66" i="14"/>
  <c r="I66" i="14"/>
  <c r="K65" i="14"/>
  <c r="J65" i="14"/>
  <c r="L65" i="14"/>
  <c r="I65" i="14"/>
  <c r="K64" i="14"/>
  <c r="J64" i="14"/>
  <c r="L64" i="14"/>
  <c r="I64" i="14"/>
  <c r="K63" i="14"/>
  <c r="J63" i="14"/>
  <c r="L63" i="14"/>
  <c r="I63" i="14"/>
  <c r="K62" i="14"/>
  <c r="J62" i="14"/>
  <c r="L62" i="14"/>
  <c r="I62" i="14"/>
  <c r="K61" i="14"/>
  <c r="J61" i="14"/>
  <c r="L61" i="14"/>
  <c r="I61" i="14"/>
  <c r="K60" i="14"/>
  <c r="J60" i="14"/>
  <c r="L60" i="14"/>
  <c r="I60" i="14"/>
  <c r="K59" i="14"/>
  <c r="J59" i="14"/>
  <c r="L59" i="14"/>
  <c r="I59" i="14"/>
  <c r="K58" i="14"/>
  <c r="J58" i="14"/>
  <c r="L58" i="14"/>
  <c r="L67" i="14" s="1"/>
  <c r="B20" i="13" s="1"/>
  <c r="I58" i="14"/>
  <c r="I67" i="14" s="1"/>
  <c r="D20" i="13" s="1"/>
  <c r="E19" i="13"/>
  <c r="S55" i="14"/>
  <c r="S69" i="14" s="1"/>
  <c r="F21" i="13" s="1"/>
  <c r="P55" i="14"/>
  <c r="K54" i="14"/>
  <c r="J54" i="14"/>
  <c r="M54" i="14"/>
  <c r="I54" i="14"/>
  <c r="K53" i="14"/>
  <c r="J53" i="14"/>
  <c r="M53" i="14"/>
  <c r="I53" i="14"/>
  <c r="K52" i="14"/>
  <c r="J52" i="14"/>
  <c r="L52" i="14"/>
  <c r="I52" i="14"/>
  <c r="K51" i="14"/>
  <c r="J51" i="14"/>
  <c r="L51" i="14"/>
  <c r="I51" i="14"/>
  <c r="K50" i="14"/>
  <c r="J50" i="14"/>
  <c r="L50" i="14"/>
  <c r="I50" i="14"/>
  <c r="K49" i="14"/>
  <c r="J49" i="14"/>
  <c r="L49" i="14"/>
  <c r="I49" i="14"/>
  <c r="K48" i="14"/>
  <c r="J48" i="14"/>
  <c r="L48" i="14"/>
  <c r="I48" i="14"/>
  <c r="K47" i="14"/>
  <c r="J47" i="14"/>
  <c r="L47" i="14"/>
  <c r="I47" i="14"/>
  <c r="K46" i="14"/>
  <c r="J46" i="14"/>
  <c r="L46" i="14"/>
  <c r="I46" i="14"/>
  <c r="K45" i="14"/>
  <c r="J45" i="14"/>
  <c r="L45" i="14"/>
  <c r="I45" i="14"/>
  <c r="K44" i="14"/>
  <c r="J44" i="14"/>
  <c r="L44" i="14"/>
  <c r="I44" i="14"/>
  <c r="K43" i="14"/>
  <c r="J43" i="14"/>
  <c r="L43" i="14"/>
  <c r="I43" i="14"/>
  <c r="K42" i="14"/>
  <c r="J42" i="14"/>
  <c r="L42" i="14"/>
  <c r="I42" i="14"/>
  <c r="K41" i="14"/>
  <c r="J41" i="14"/>
  <c r="L41" i="14"/>
  <c r="I41" i="14"/>
  <c r="I55" i="14" s="1"/>
  <c r="E15" i="13"/>
  <c r="C15" i="13"/>
  <c r="S35" i="14"/>
  <c r="F15" i="13" s="1"/>
  <c r="P35" i="14"/>
  <c r="H35" i="14"/>
  <c r="M35" i="14"/>
  <c r="K34" i="14"/>
  <c r="J34" i="14"/>
  <c r="L34" i="14"/>
  <c r="I34" i="14"/>
  <c r="K33" i="14"/>
  <c r="J33" i="14"/>
  <c r="L33" i="14"/>
  <c r="L35" i="14" s="1"/>
  <c r="B15" i="13" s="1"/>
  <c r="I33" i="14"/>
  <c r="I35" i="14" s="1"/>
  <c r="D15" i="13" s="1"/>
  <c r="F14" i="13"/>
  <c r="S30" i="14"/>
  <c r="P30" i="14"/>
  <c r="E14" i="13" s="1"/>
  <c r="H30" i="14"/>
  <c r="M30" i="14"/>
  <c r="C14" i="13" s="1"/>
  <c r="K29" i="14"/>
  <c r="J29" i="14"/>
  <c r="L29" i="14"/>
  <c r="I29" i="14"/>
  <c r="K28" i="14"/>
  <c r="J28" i="14"/>
  <c r="P28" i="14"/>
  <c r="L28" i="14"/>
  <c r="I28" i="14"/>
  <c r="F13" i="13"/>
  <c r="S25" i="14"/>
  <c r="H25" i="14"/>
  <c r="M25" i="14"/>
  <c r="C13" i="13" s="1"/>
  <c r="K24" i="14"/>
  <c r="J24" i="14"/>
  <c r="L24" i="14"/>
  <c r="I24" i="14"/>
  <c r="K23" i="14"/>
  <c r="J23" i="14"/>
  <c r="L23" i="14"/>
  <c r="I23" i="14"/>
  <c r="K22" i="14"/>
  <c r="J22" i="14"/>
  <c r="P22" i="14"/>
  <c r="L22" i="14"/>
  <c r="I22" i="14"/>
  <c r="K21" i="14"/>
  <c r="J21" i="14"/>
  <c r="P21" i="14"/>
  <c r="P25" i="14" s="1"/>
  <c r="E13" i="13" s="1"/>
  <c r="L21" i="14"/>
  <c r="I21" i="14"/>
  <c r="I25" i="14" s="1"/>
  <c r="D13" i="13" s="1"/>
  <c r="C12" i="13"/>
  <c r="S18" i="14"/>
  <c r="F12" i="13" s="1"/>
  <c r="H18" i="14"/>
  <c r="M18" i="14"/>
  <c r="K17" i="14"/>
  <c r="J17" i="14"/>
  <c r="L17" i="14"/>
  <c r="I17" i="14"/>
  <c r="K16" i="14"/>
  <c r="J16" i="14"/>
  <c r="P16" i="14"/>
  <c r="P18" i="14" s="1"/>
  <c r="E12" i="13" s="1"/>
  <c r="L16" i="14"/>
  <c r="I16" i="14"/>
  <c r="E11" i="13"/>
  <c r="C11" i="13"/>
  <c r="S13" i="14"/>
  <c r="S37" i="14" s="1"/>
  <c r="F16" i="13" s="1"/>
  <c r="P13" i="14"/>
  <c r="H13" i="14"/>
  <c r="M13" i="14"/>
  <c r="M37" i="14" s="1"/>
  <c r="C16" i="13" s="1"/>
  <c r="K12" i="14"/>
  <c r="J12" i="14"/>
  <c r="L12" i="14"/>
  <c r="I12" i="14"/>
  <c r="K11" i="14"/>
  <c r="K70" i="14" s="1"/>
  <c r="J11" i="14"/>
  <c r="L11" i="14"/>
  <c r="I11" i="14"/>
  <c r="J20" i="12"/>
  <c r="J17" i="9"/>
  <c r="K9" i="1"/>
  <c r="I30" i="9"/>
  <c r="J30" i="9" s="1"/>
  <c r="Z58" i="11"/>
  <c r="S55" i="11"/>
  <c r="F16" i="10" s="1"/>
  <c r="P55" i="11"/>
  <c r="E16" i="10" s="1"/>
  <c r="M55" i="11"/>
  <c r="C16" i="10" s="1"/>
  <c r="K54" i="11"/>
  <c r="J54" i="11"/>
  <c r="L54" i="11"/>
  <c r="L55" i="11" s="1"/>
  <c r="B16" i="10" s="1"/>
  <c r="I54" i="11"/>
  <c r="I55" i="11" s="1"/>
  <c r="D16" i="10" s="1"/>
  <c r="S51" i="11"/>
  <c r="F15" i="10" s="1"/>
  <c r="K50" i="11"/>
  <c r="J50" i="11"/>
  <c r="M50" i="11"/>
  <c r="M51" i="11" s="1"/>
  <c r="C15" i="10" s="1"/>
  <c r="I50" i="11"/>
  <c r="K49" i="11"/>
  <c r="J49" i="11"/>
  <c r="P49" i="11"/>
  <c r="P51" i="11" s="1"/>
  <c r="E15" i="10" s="1"/>
  <c r="L49" i="11"/>
  <c r="L51" i="11" s="1"/>
  <c r="B15" i="10" s="1"/>
  <c r="I49" i="11"/>
  <c r="I51" i="11" s="1"/>
  <c r="D15" i="10" s="1"/>
  <c r="C14" i="10"/>
  <c r="S46" i="11"/>
  <c r="F14" i="10" s="1"/>
  <c r="H46" i="11"/>
  <c r="M46" i="11"/>
  <c r="K45" i="11"/>
  <c r="J45" i="11"/>
  <c r="L45" i="11"/>
  <c r="I45" i="11"/>
  <c r="K44" i="11"/>
  <c r="J44" i="11"/>
  <c r="P44" i="11"/>
  <c r="P46" i="11" s="1"/>
  <c r="E14" i="10" s="1"/>
  <c r="L44" i="11"/>
  <c r="L46" i="11" s="1"/>
  <c r="B14" i="10" s="1"/>
  <c r="I44" i="11"/>
  <c r="S41" i="11"/>
  <c r="F13" i="10" s="1"/>
  <c r="K40" i="11"/>
  <c r="J40" i="11"/>
  <c r="P40" i="11"/>
  <c r="M40" i="11"/>
  <c r="M41" i="11" s="1"/>
  <c r="C13" i="10" s="1"/>
  <c r="I40" i="11"/>
  <c r="K39" i="11"/>
  <c r="J39" i="11"/>
  <c r="P39" i="11"/>
  <c r="L39" i="11"/>
  <c r="I39" i="11"/>
  <c r="K38" i="11"/>
  <c r="J38" i="11"/>
  <c r="P38" i="11"/>
  <c r="P41" i="11" s="1"/>
  <c r="E13" i="10" s="1"/>
  <c r="L38" i="11"/>
  <c r="I38" i="11"/>
  <c r="I41" i="11" s="1"/>
  <c r="D13" i="10" s="1"/>
  <c r="S35" i="11"/>
  <c r="F12" i="10" s="1"/>
  <c r="K34" i="11"/>
  <c r="J34" i="11"/>
  <c r="P34" i="11"/>
  <c r="M34" i="11"/>
  <c r="M35" i="11" s="1"/>
  <c r="C12" i="10" s="1"/>
  <c r="I34" i="11"/>
  <c r="K33" i="11"/>
  <c r="J33" i="11"/>
  <c r="L33" i="11"/>
  <c r="I33" i="11"/>
  <c r="K32" i="11"/>
  <c r="J32" i="11"/>
  <c r="P32" i="11"/>
  <c r="P35" i="11" s="1"/>
  <c r="E12" i="10" s="1"/>
  <c r="L32" i="11"/>
  <c r="I32" i="11"/>
  <c r="I35" i="11" s="1"/>
  <c r="D12" i="10" s="1"/>
  <c r="F11" i="10"/>
  <c r="S29" i="11"/>
  <c r="S57" i="11" s="1"/>
  <c r="F17" i="10" s="1"/>
  <c r="P29" i="11"/>
  <c r="E11" i="10" s="1"/>
  <c r="K28" i="11"/>
  <c r="J28" i="11"/>
  <c r="P28" i="11"/>
  <c r="M28" i="11"/>
  <c r="I28" i="11"/>
  <c r="K27" i="11"/>
  <c r="J27" i="11"/>
  <c r="L27" i="11"/>
  <c r="I27" i="11"/>
  <c r="K26" i="11"/>
  <c r="J26" i="11"/>
  <c r="L26" i="11"/>
  <c r="I26" i="11"/>
  <c r="K25" i="11"/>
  <c r="J25" i="11"/>
  <c r="L25" i="11"/>
  <c r="I25" i="11"/>
  <c r="K24" i="11"/>
  <c r="J24" i="11"/>
  <c r="L24" i="11"/>
  <c r="I24" i="11"/>
  <c r="K23" i="11"/>
  <c r="J23" i="11"/>
  <c r="L23" i="11"/>
  <c r="I23" i="11"/>
  <c r="K22" i="11"/>
  <c r="J22" i="11"/>
  <c r="L22" i="11"/>
  <c r="I22" i="11"/>
  <c r="K21" i="11"/>
  <c r="J21" i="11"/>
  <c r="L21" i="11"/>
  <c r="I21" i="11"/>
  <c r="K20" i="11"/>
  <c r="J20" i="11"/>
  <c r="L20" i="11"/>
  <c r="I20" i="11"/>
  <c r="K19" i="11"/>
  <c r="J19" i="11"/>
  <c r="L19" i="11"/>
  <c r="I19" i="11"/>
  <c r="K18" i="11"/>
  <c r="J18" i="11"/>
  <c r="L18" i="11"/>
  <c r="I18" i="11"/>
  <c r="K17" i="11"/>
  <c r="J17" i="11"/>
  <c r="L17" i="11"/>
  <c r="I17" i="11"/>
  <c r="K16" i="11"/>
  <c r="J16" i="11"/>
  <c r="L16" i="11"/>
  <c r="I16" i="11"/>
  <c r="K15" i="11"/>
  <c r="J15" i="11"/>
  <c r="L15" i="11"/>
  <c r="I15" i="11"/>
  <c r="K14" i="11"/>
  <c r="J14" i="11"/>
  <c r="L14" i="11"/>
  <c r="I14" i="11"/>
  <c r="K13" i="11"/>
  <c r="J13" i="11"/>
  <c r="L13" i="11"/>
  <c r="I13" i="11"/>
  <c r="K12" i="11"/>
  <c r="J12" i="11"/>
  <c r="L12" i="11"/>
  <c r="I12" i="11"/>
  <c r="K11" i="11"/>
  <c r="K58" i="11" s="1"/>
  <c r="J11" i="11"/>
  <c r="L11" i="11"/>
  <c r="I11" i="11"/>
  <c r="J20" i="9"/>
  <c r="J17" i="6"/>
  <c r="K8" i="1"/>
  <c r="I30" i="6"/>
  <c r="J30" i="6" s="1"/>
  <c r="Z98" i="8"/>
  <c r="S95" i="8"/>
  <c r="F12" i="7" s="1"/>
  <c r="P95" i="8"/>
  <c r="E12" i="7" s="1"/>
  <c r="M95" i="8"/>
  <c r="C12" i="7" s="1"/>
  <c r="K94" i="8"/>
  <c r="J94" i="8"/>
  <c r="L94" i="8"/>
  <c r="I94" i="8"/>
  <c r="K93" i="8"/>
  <c r="J93" i="8"/>
  <c r="L93" i="8"/>
  <c r="I93" i="8"/>
  <c r="K92" i="8"/>
  <c r="J92" i="8"/>
  <c r="L92" i="8"/>
  <c r="I92" i="8"/>
  <c r="K91" i="8"/>
  <c r="J91" i="8"/>
  <c r="L91" i="8"/>
  <c r="I91" i="8"/>
  <c r="K90" i="8"/>
  <c r="J90" i="8"/>
  <c r="L90" i="8"/>
  <c r="I90" i="8"/>
  <c r="K89" i="8"/>
  <c r="J89" i="8"/>
  <c r="L89" i="8"/>
  <c r="I89" i="8"/>
  <c r="K88" i="8"/>
  <c r="J88" i="8"/>
  <c r="L88" i="8"/>
  <c r="I88" i="8"/>
  <c r="K87" i="8"/>
  <c r="J87" i="8"/>
  <c r="L87" i="8"/>
  <c r="L95" i="8" s="1"/>
  <c r="B12" i="7" s="1"/>
  <c r="I87" i="8"/>
  <c r="I95" i="8" s="1"/>
  <c r="D12" i="7" s="1"/>
  <c r="E11" i="7"/>
  <c r="S84" i="8"/>
  <c r="S97" i="8" s="1"/>
  <c r="F13" i="7" s="1"/>
  <c r="P84" i="8"/>
  <c r="K83" i="8"/>
  <c r="J83" i="8"/>
  <c r="M83" i="8"/>
  <c r="I83" i="8"/>
  <c r="K82" i="8"/>
  <c r="J82" i="8"/>
  <c r="M82" i="8"/>
  <c r="I82" i="8"/>
  <c r="K81" i="8"/>
  <c r="J81" i="8"/>
  <c r="M81" i="8"/>
  <c r="I81" i="8"/>
  <c r="K80" i="8"/>
  <c r="J80" i="8"/>
  <c r="L80" i="8"/>
  <c r="I80" i="8"/>
  <c r="K79" i="8"/>
  <c r="J79" i="8"/>
  <c r="L79" i="8"/>
  <c r="I79" i="8"/>
  <c r="K78" i="8"/>
  <c r="J78" i="8"/>
  <c r="L78" i="8"/>
  <c r="I78" i="8"/>
  <c r="K77" i="8"/>
  <c r="J77" i="8"/>
  <c r="L77" i="8"/>
  <c r="I77" i="8"/>
  <c r="K76" i="8"/>
  <c r="J76" i="8"/>
  <c r="L76" i="8"/>
  <c r="I76" i="8"/>
  <c r="K75" i="8"/>
  <c r="J75" i="8"/>
  <c r="L75" i="8"/>
  <c r="I75" i="8"/>
  <c r="K74" i="8"/>
  <c r="J74" i="8"/>
  <c r="L74" i="8"/>
  <c r="I74" i="8"/>
  <c r="K73" i="8"/>
  <c r="J73" i="8"/>
  <c r="L73" i="8"/>
  <c r="I73" i="8"/>
  <c r="K72" i="8"/>
  <c r="J72" i="8"/>
  <c r="L72" i="8"/>
  <c r="I72" i="8"/>
  <c r="K71" i="8"/>
  <c r="J71" i="8"/>
  <c r="L71" i="8"/>
  <c r="I71" i="8"/>
  <c r="K70" i="8"/>
  <c r="J70" i="8"/>
  <c r="L70" i="8"/>
  <c r="I70" i="8"/>
  <c r="K69" i="8"/>
  <c r="J69" i="8"/>
  <c r="L69" i="8"/>
  <c r="I69" i="8"/>
  <c r="K68" i="8"/>
  <c r="J68" i="8"/>
  <c r="L68" i="8"/>
  <c r="I68" i="8"/>
  <c r="K67" i="8"/>
  <c r="J67" i="8"/>
  <c r="L67" i="8"/>
  <c r="I67" i="8"/>
  <c r="K66" i="8"/>
  <c r="J66" i="8"/>
  <c r="L66" i="8"/>
  <c r="I66" i="8"/>
  <c r="K65" i="8"/>
  <c r="J65" i="8"/>
  <c r="L65" i="8"/>
  <c r="I65" i="8"/>
  <c r="K64" i="8"/>
  <c r="J64" i="8"/>
  <c r="L64" i="8"/>
  <c r="I64" i="8"/>
  <c r="K63" i="8"/>
  <c r="J63" i="8"/>
  <c r="L63" i="8"/>
  <c r="I63" i="8"/>
  <c r="K62" i="8"/>
  <c r="J62" i="8"/>
  <c r="L62" i="8"/>
  <c r="I62" i="8"/>
  <c r="K61" i="8"/>
  <c r="J61" i="8"/>
  <c r="L61" i="8"/>
  <c r="I61" i="8"/>
  <c r="K60" i="8"/>
  <c r="J60" i="8"/>
  <c r="L60" i="8"/>
  <c r="I60" i="8"/>
  <c r="K59" i="8"/>
  <c r="J59" i="8"/>
  <c r="L59" i="8"/>
  <c r="I59" i="8"/>
  <c r="K58" i="8"/>
  <c r="J58" i="8"/>
  <c r="L58" i="8"/>
  <c r="I58" i="8"/>
  <c r="K57" i="8"/>
  <c r="J57" i="8"/>
  <c r="L57" i="8"/>
  <c r="I57" i="8"/>
  <c r="K56" i="8"/>
  <c r="J56" i="8"/>
  <c r="L56" i="8"/>
  <c r="I56" i="8"/>
  <c r="K55" i="8"/>
  <c r="J55" i="8"/>
  <c r="L55" i="8"/>
  <c r="I55" i="8"/>
  <c r="K54" i="8"/>
  <c r="J54" i="8"/>
  <c r="L54" i="8"/>
  <c r="I54" i="8"/>
  <c r="K53" i="8"/>
  <c r="J53" i="8"/>
  <c r="L53" i="8"/>
  <c r="I53" i="8"/>
  <c r="K52" i="8"/>
  <c r="J52" i="8"/>
  <c r="L52" i="8"/>
  <c r="I52" i="8"/>
  <c r="K51" i="8"/>
  <c r="J51" i="8"/>
  <c r="L51" i="8"/>
  <c r="I51" i="8"/>
  <c r="K50" i="8"/>
  <c r="J50" i="8"/>
  <c r="L50" i="8"/>
  <c r="I50" i="8"/>
  <c r="K49" i="8"/>
  <c r="J49" i="8"/>
  <c r="L49" i="8"/>
  <c r="I49" i="8"/>
  <c r="K48" i="8"/>
  <c r="J48" i="8"/>
  <c r="L48" i="8"/>
  <c r="I48" i="8"/>
  <c r="K47" i="8"/>
  <c r="J47" i="8"/>
  <c r="L47" i="8"/>
  <c r="I47" i="8"/>
  <c r="K46" i="8"/>
  <c r="J46" i="8"/>
  <c r="L46" i="8"/>
  <c r="I46" i="8"/>
  <c r="K45" i="8"/>
  <c r="J45" i="8"/>
  <c r="L45" i="8"/>
  <c r="I45" i="8"/>
  <c r="K44" i="8"/>
  <c r="J44" i="8"/>
  <c r="L44" i="8"/>
  <c r="I44" i="8"/>
  <c r="K43" i="8"/>
  <c r="J43" i="8"/>
  <c r="L43" i="8"/>
  <c r="I43" i="8"/>
  <c r="K42" i="8"/>
  <c r="J42" i="8"/>
  <c r="L42" i="8"/>
  <c r="I42" i="8"/>
  <c r="K41" i="8"/>
  <c r="J41" i="8"/>
  <c r="L41" i="8"/>
  <c r="I41" i="8"/>
  <c r="K40" i="8"/>
  <c r="J40" i="8"/>
  <c r="L40" i="8"/>
  <c r="I40" i="8"/>
  <c r="K39" i="8"/>
  <c r="J39" i="8"/>
  <c r="L39" i="8"/>
  <c r="I39" i="8"/>
  <c r="K38" i="8"/>
  <c r="J38" i="8"/>
  <c r="L38" i="8"/>
  <c r="I38" i="8"/>
  <c r="K37" i="8"/>
  <c r="J37" i="8"/>
  <c r="L37" i="8"/>
  <c r="I37" i="8"/>
  <c r="K36" i="8"/>
  <c r="J36" i="8"/>
  <c r="L36" i="8"/>
  <c r="I36" i="8"/>
  <c r="K35" i="8"/>
  <c r="J35" i="8"/>
  <c r="L35" i="8"/>
  <c r="I35" i="8"/>
  <c r="K34" i="8"/>
  <c r="J34" i="8"/>
  <c r="L34" i="8"/>
  <c r="I34" i="8"/>
  <c r="K33" i="8"/>
  <c r="J33" i="8"/>
  <c r="L33" i="8"/>
  <c r="I33" i="8"/>
  <c r="K32" i="8"/>
  <c r="J32" i="8"/>
  <c r="L32" i="8"/>
  <c r="I32" i="8"/>
  <c r="K31" i="8"/>
  <c r="J31" i="8"/>
  <c r="L31" i="8"/>
  <c r="I31" i="8"/>
  <c r="K30" i="8"/>
  <c r="J30" i="8"/>
  <c r="L30" i="8"/>
  <c r="I30" i="8"/>
  <c r="K29" i="8"/>
  <c r="J29" i="8"/>
  <c r="L29" i="8"/>
  <c r="I29" i="8"/>
  <c r="K28" i="8"/>
  <c r="J28" i="8"/>
  <c r="L28" i="8"/>
  <c r="I28" i="8"/>
  <c r="K27" i="8"/>
  <c r="J27" i="8"/>
  <c r="L27" i="8"/>
  <c r="I27" i="8"/>
  <c r="K26" i="8"/>
  <c r="J26" i="8"/>
  <c r="L26" i="8"/>
  <c r="I26" i="8"/>
  <c r="K25" i="8"/>
  <c r="J25" i="8"/>
  <c r="L25" i="8"/>
  <c r="I25" i="8"/>
  <c r="K24" i="8"/>
  <c r="J24" i="8"/>
  <c r="L24" i="8"/>
  <c r="I24" i="8"/>
  <c r="K23" i="8"/>
  <c r="J23" i="8"/>
  <c r="L23" i="8"/>
  <c r="I23" i="8"/>
  <c r="K22" i="8"/>
  <c r="J22" i="8"/>
  <c r="L22" i="8"/>
  <c r="I22" i="8"/>
  <c r="K21" i="8"/>
  <c r="J21" i="8"/>
  <c r="L21" i="8"/>
  <c r="I21" i="8"/>
  <c r="K20" i="8"/>
  <c r="J20" i="8"/>
  <c r="L20" i="8"/>
  <c r="I20" i="8"/>
  <c r="K19" i="8"/>
  <c r="J19" i="8"/>
  <c r="L19" i="8"/>
  <c r="I19" i="8"/>
  <c r="K18" i="8"/>
  <c r="J18" i="8"/>
  <c r="L18" i="8"/>
  <c r="I18" i="8"/>
  <c r="K17" i="8"/>
  <c r="J17" i="8"/>
  <c r="L17" i="8"/>
  <c r="I17" i="8"/>
  <c r="K16" i="8"/>
  <c r="J16" i="8"/>
  <c r="L16" i="8"/>
  <c r="I16" i="8"/>
  <c r="K15" i="8"/>
  <c r="J15" i="8"/>
  <c r="L15" i="8"/>
  <c r="I15" i="8"/>
  <c r="K14" i="8"/>
  <c r="J14" i="8"/>
  <c r="L14" i="8"/>
  <c r="I14" i="8"/>
  <c r="K13" i="8"/>
  <c r="J13" i="8"/>
  <c r="L13" i="8"/>
  <c r="I13" i="8"/>
  <c r="K12" i="8"/>
  <c r="J12" i="8"/>
  <c r="L12" i="8"/>
  <c r="I12" i="8"/>
  <c r="K11" i="8"/>
  <c r="K98" i="8" s="1"/>
  <c r="J11" i="8"/>
  <c r="L11" i="8"/>
  <c r="I11" i="8"/>
  <c r="J20" i="6"/>
  <c r="J17" i="3"/>
  <c r="K7" i="1"/>
  <c r="J30" i="3"/>
  <c r="I30" i="3"/>
  <c r="Z74" i="5"/>
  <c r="S71" i="5"/>
  <c r="F21" i="4" s="1"/>
  <c r="M71" i="5"/>
  <c r="C21" i="4" s="1"/>
  <c r="K70" i="5"/>
  <c r="J70" i="5"/>
  <c r="P70" i="5"/>
  <c r="L70" i="5"/>
  <c r="I70" i="5"/>
  <c r="K69" i="5"/>
  <c r="J69" i="5"/>
  <c r="P69" i="5"/>
  <c r="P71" i="5" s="1"/>
  <c r="E21" i="4" s="1"/>
  <c r="L69" i="5"/>
  <c r="L71" i="5" s="1"/>
  <c r="B21" i="4" s="1"/>
  <c r="I69" i="5"/>
  <c r="C20" i="4"/>
  <c r="S66" i="5"/>
  <c r="F20" i="4" s="1"/>
  <c r="H66" i="5"/>
  <c r="M66" i="5"/>
  <c r="K65" i="5"/>
  <c r="J65" i="5"/>
  <c r="L65" i="5"/>
  <c r="I65" i="5"/>
  <c r="K64" i="5"/>
  <c r="J64" i="5"/>
  <c r="P64" i="5"/>
  <c r="L64" i="5"/>
  <c r="I64" i="5"/>
  <c r="K63" i="5"/>
  <c r="J63" i="5"/>
  <c r="P63" i="5"/>
  <c r="L63" i="5"/>
  <c r="L66" i="5" s="1"/>
  <c r="B20" i="4" s="1"/>
  <c r="I63" i="5"/>
  <c r="K62" i="5"/>
  <c r="J62" i="5"/>
  <c r="P62" i="5"/>
  <c r="P66" i="5" s="1"/>
  <c r="E20" i="4" s="1"/>
  <c r="L62" i="5"/>
  <c r="I62" i="5"/>
  <c r="I66" i="5" s="1"/>
  <c r="D20" i="4" s="1"/>
  <c r="S59" i="5"/>
  <c r="S73" i="5" s="1"/>
  <c r="F22" i="4" s="1"/>
  <c r="K58" i="5"/>
  <c r="J58" i="5"/>
  <c r="P58" i="5"/>
  <c r="M58" i="5"/>
  <c r="H59" i="5" s="1"/>
  <c r="I58" i="5"/>
  <c r="K57" i="5"/>
  <c r="J57" i="5"/>
  <c r="L57" i="5"/>
  <c r="I57" i="5"/>
  <c r="K56" i="5"/>
  <c r="J56" i="5"/>
  <c r="L56" i="5"/>
  <c r="I56" i="5"/>
  <c r="K55" i="5"/>
  <c r="J55" i="5"/>
  <c r="L55" i="5"/>
  <c r="I55" i="5"/>
  <c r="K54" i="5"/>
  <c r="J54" i="5"/>
  <c r="L54" i="5"/>
  <c r="I54" i="5"/>
  <c r="K53" i="5"/>
  <c r="J53" i="5"/>
  <c r="P53" i="5"/>
  <c r="L53" i="5"/>
  <c r="I53" i="5"/>
  <c r="K52" i="5"/>
  <c r="J52" i="5"/>
  <c r="P52" i="5"/>
  <c r="L52" i="5"/>
  <c r="I52" i="5"/>
  <c r="K51" i="5"/>
  <c r="J51" i="5"/>
  <c r="P51" i="5"/>
  <c r="L51" i="5"/>
  <c r="I51" i="5"/>
  <c r="K50" i="5"/>
  <c r="J50" i="5"/>
  <c r="P50" i="5"/>
  <c r="P59" i="5" s="1"/>
  <c r="E19" i="4" s="1"/>
  <c r="L50" i="5"/>
  <c r="I50" i="5"/>
  <c r="F15" i="4"/>
  <c r="S44" i="5"/>
  <c r="P44" i="5"/>
  <c r="E15" i="4" s="1"/>
  <c r="H44" i="5"/>
  <c r="M44" i="5"/>
  <c r="C15" i="4" s="1"/>
  <c r="K43" i="5"/>
  <c r="J43" i="5"/>
  <c r="L43" i="5"/>
  <c r="L44" i="5" s="1"/>
  <c r="B15" i="4" s="1"/>
  <c r="I43" i="5"/>
  <c r="I44" i="5" s="1"/>
  <c r="D15" i="4" s="1"/>
  <c r="E14" i="4"/>
  <c r="C14" i="4"/>
  <c r="S40" i="5"/>
  <c r="F14" i="4" s="1"/>
  <c r="P40" i="5"/>
  <c r="H40" i="5"/>
  <c r="M40" i="5"/>
  <c r="K39" i="5"/>
  <c r="J39" i="5"/>
  <c r="L39" i="5"/>
  <c r="I39" i="5"/>
  <c r="K38" i="5"/>
  <c r="J38" i="5"/>
  <c r="L38" i="5"/>
  <c r="I38" i="5"/>
  <c r="K37" i="5"/>
  <c r="J37" i="5"/>
  <c r="L37" i="5"/>
  <c r="L40" i="5" s="1"/>
  <c r="B14" i="4" s="1"/>
  <c r="I37" i="5"/>
  <c r="I40" i="5" s="1"/>
  <c r="D14" i="4" s="1"/>
  <c r="F13" i="4"/>
  <c r="S34" i="5"/>
  <c r="H34" i="5"/>
  <c r="M34" i="5"/>
  <c r="C13" i="4" s="1"/>
  <c r="K33" i="5"/>
  <c r="J33" i="5"/>
  <c r="L33" i="5"/>
  <c r="I33" i="5"/>
  <c r="K32" i="5"/>
  <c r="J32" i="5"/>
  <c r="P32" i="5"/>
  <c r="L32" i="5"/>
  <c r="I32" i="5"/>
  <c r="K31" i="5"/>
  <c r="J31" i="5"/>
  <c r="L31" i="5"/>
  <c r="I31" i="5"/>
  <c r="K30" i="5"/>
  <c r="J30" i="5"/>
  <c r="P30" i="5"/>
  <c r="L30" i="5"/>
  <c r="I30" i="5"/>
  <c r="K29" i="5"/>
  <c r="J29" i="5"/>
  <c r="P29" i="5"/>
  <c r="L29" i="5"/>
  <c r="I29" i="5"/>
  <c r="K28" i="5"/>
  <c r="J28" i="5"/>
  <c r="P28" i="5"/>
  <c r="P34" i="5" s="1"/>
  <c r="E13" i="4" s="1"/>
  <c r="L28" i="5"/>
  <c r="I28" i="5"/>
  <c r="I34" i="5" s="1"/>
  <c r="D13" i="4" s="1"/>
  <c r="K27" i="5"/>
  <c r="J27" i="5"/>
  <c r="P27" i="5"/>
  <c r="L27" i="5"/>
  <c r="L34" i="5" s="1"/>
  <c r="B13" i="4" s="1"/>
  <c r="I27" i="5"/>
  <c r="F12" i="4"/>
  <c r="S24" i="5"/>
  <c r="P24" i="5"/>
  <c r="E12" i="4" s="1"/>
  <c r="H24" i="5"/>
  <c r="M24" i="5"/>
  <c r="C12" i="4" s="1"/>
  <c r="K23" i="5"/>
  <c r="J23" i="5"/>
  <c r="P23" i="5"/>
  <c r="L23" i="5"/>
  <c r="I23" i="5"/>
  <c r="K22" i="5"/>
  <c r="J22" i="5"/>
  <c r="L22" i="5"/>
  <c r="I22" i="5"/>
  <c r="K21" i="5"/>
  <c r="J21" i="5"/>
  <c r="P21" i="5"/>
  <c r="L21" i="5"/>
  <c r="I21" i="5"/>
  <c r="K20" i="5"/>
  <c r="J20" i="5"/>
  <c r="P20" i="5"/>
  <c r="L20" i="5"/>
  <c r="I20" i="5"/>
  <c r="K19" i="5"/>
  <c r="J19" i="5"/>
  <c r="P19" i="5"/>
  <c r="L19" i="5"/>
  <c r="I19" i="5"/>
  <c r="K18" i="5"/>
  <c r="J18" i="5"/>
  <c r="P18" i="5"/>
  <c r="L18" i="5"/>
  <c r="I18" i="5"/>
  <c r="F11" i="4"/>
  <c r="S15" i="5"/>
  <c r="P15" i="5"/>
  <c r="H15" i="5"/>
  <c r="M15" i="5"/>
  <c r="K14" i="5"/>
  <c r="J14" i="5"/>
  <c r="L14" i="5"/>
  <c r="I14" i="5"/>
  <c r="K13" i="5"/>
  <c r="J13" i="5"/>
  <c r="L13" i="5"/>
  <c r="I13" i="5"/>
  <c r="K12" i="5"/>
  <c r="J12" i="5"/>
  <c r="L12" i="5"/>
  <c r="I12" i="5"/>
  <c r="K11" i="5"/>
  <c r="J11" i="5"/>
  <c r="L11" i="5"/>
  <c r="I11" i="5"/>
  <c r="J20" i="3"/>
  <c r="I18" i="14" l="1"/>
  <c r="D12" i="13" s="1"/>
  <c r="L18" i="14"/>
  <c r="B12" i="13" s="1"/>
  <c r="L25" i="14"/>
  <c r="B13" i="13" s="1"/>
  <c r="L30" i="14"/>
  <c r="B14" i="13" s="1"/>
  <c r="I30" i="14"/>
  <c r="D14" i="13" s="1"/>
  <c r="H35" i="11"/>
  <c r="L35" i="11"/>
  <c r="B12" i="10" s="1"/>
  <c r="L41" i="11"/>
  <c r="B13" i="10" s="1"/>
  <c r="H41" i="11"/>
  <c r="I46" i="11"/>
  <c r="D14" i="10" s="1"/>
  <c r="L24" i="5"/>
  <c r="B12" i="4" s="1"/>
  <c r="I24" i="5"/>
  <c r="D12" i="4" s="1"/>
  <c r="I59" i="5"/>
  <c r="D19" i="4" s="1"/>
  <c r="I71" i="5"/>
  <c r="D21" i="4" s="1"/>
  <c r="D19" i="13"/>
  <c r="I69" i="14"/>
  <c r="D21" i="13" s="1"/>
  <c r="F18" i="12" s="1"/>
  <c r="L13" i="14"/>
  <c r="B11" i="13" s="1"/>
  <c r="P37" i="14"/>
  <c r="E16" i="13" s="1"/>
  <c r="L55" i="14"/>
  <c r="B19" i="13" s="1"/>
  <c r="H55" i="14"/>
  <c r="S70" i="14"/>
  <c r="F23" i="13" s="1"/>
  <c r="I13" i="14"/>
  <c r="F11" i="13"/>
  <c r="H37" i="14"/>
  <c r="M55" i="14"/>
  <c r="C19" i="13" s="1"/>
  <c r="F19" i="13"/>
  <c r="H69" i="14"/>
  <c r="E16" i="12"/>
  <c r="I29" i="11"/>
  <c r="D11" i="10" s="1"/>
  <c r="M29" i="11"/>
  <c r="C11" i="10" s="1"/>
  <c r="H51" i="11"/>
  <c r="P57" i="11"/>
  <c r="E17" i="10" s="1"/>
  <c r="S58" i="11"/>
  <c r="F19" i="10" s="1"/>
  <c r="L29" i="11"/>
  <c r="B11" i="10" s="1"/>
  <c r="H29" i="11"/>
  <c r="H57" i="11"/>
  <c r="P98" i="8"/>
  <c r="E15" i="7" s="1"/>
  <c r="L84" i="8"/>
  <c r="B11" i="7" s="1"/>
  <c r="H84" i="8"/>
  <c r="L97" i="8"/>
  <c r="B13" i="7" s="1"/>
  <c r="D18" i="6" s="1"/>
  <c r="P97" i="8"/>
  <c r="E13" i="7" s="1"/>
  <c r="S98" i="8"/>
  <c r="F15" i="7" s="1"/>
  <c r="I84" i="8"/>
  <c r="D11" i="7" s="1"/>
  <c r="M84" i="8"/>
  <c r="C11" i="7" s="1"/>
  <c r="F11" i="7"/>
  <c r="H97" i="8"/>
  <c r="I46" i="5"/>
  <c r="D16" i="4" s="1"/>
  <c r="F16" i="3" s="1"/>
  <c r="I15" i="5"/>
  <c r="D11" i="4" s="1"/>
  <c r="M73" i="5"/>
  <c r="C22" i="4" s="1"/>
  <c r="E17" i="3" s="1"/>
  <c r="E17" i="2" s="1"/>
  <c r="K74" i="5"/>
  <c r="C11" i="4"/>
  <c r="M46" i="5"/>
  <c r="C16" i="4" s="1"/>
  <c r="E16" i="3" s="1"/>
  <c r="H46" i="5"/>
  <c r="P74" i="5"/>
  <c r="E24" i="4" s="1"/>
  <c r="P46" i="5"/>
  <c r="E16" i="4" s="1"/>
  <c r="E11" i="4"/>
  <c r="S46" i="5"/>
  <c r="F16" i="4" s="1"/>
  <c r="L59" i="5"/>
  <c r="B19" i="4" s="1"/>
  <c r="I73" i="5"/>
  <c r="D22" i="4" s="1"/>
  <c r="F17" i="3" s="1"/>
  <c r="F17" i="2" s="1"/>
  <c r="P73" i="5"/>
  <c r="E22" i="4" s="1"/>
  <c r="S74" i="5"/>
  <c r="F24" i="4" s="1"/>
  <c r="L15" i="5"/>
  <c r="B11" i="4" s="1"/>
  <c r="L46" i="5"/>
  <c r="B16" i="4" s="1"/>
  <c r="D16" i="3" s="1"/>
  <c r="M59" i="5"/>
  <c r="C19" i="4" s="1"/>
  <c r="F19" i="4"/>
  <c r="H73" i="5"/>
  <c r="J24" i="3"/>
  <c r="F24" i="3"/>
  <c r="M69" i="14" l="1"/>
  <c r="C21" i="13" s="1"/>
  <c r="E18" i="12" s="1"/>
  <c r="M70" i="14"/>
  <c r="C23" i="13" s="1"/>
  <c r="I57" i="11"/>
  <c r="D17" i="10" s="1"/>
  <c r="F16" i="9" s="1"/>
  <c r="J23" i="3"/>
  <c r="J22" i="3"/>
  <c r="F22" i="3"/>
  <c r="D11" i="13"/>
  <c r="I37" i="14"/>
  <c r="D16" i="13" s="1"/>
  <c r="F16" i="12" s="1"/>
  <c r="F16" i="2" s="1"/>
  <c r="P70" i="14"/>
  <c r="E23" i="13" s="1"/>
  <c r="H70" i="14"/>
  <c r="L37" i="14"/>
  <c r="B16" i="13" s="1"/>
  <c r="D16" i="12" s="1"/>
  <c r="D16" i="2" s="1"/>
  <c r="L69" i="14"/>
  <c r="B21" i="13" s="1"/>
  <c r="D18" i="12" s="1"/>
  <c r="D18" i="2" s="1"/>
  <c r="I70" i="14"/>
  <c r="M57" i="11"/>
  <c r="P58" i="11"/>
  <c r="E19" i="10" s="1"/>
  <c r="H58" i="11"/>
  <c r="L57" i="11"/>
  <c r="B17" i="10" s="1"/>
  <c r="D16" i="9" s="1"/>
  <c r="I58" i="11"/>
  <c r="J24" i="9"/>
  <c r="J22" i="9"/>
  <c r="F23" i="9"/>
  <c r="J23" i="9"/>
  <c r="F24" i="9"/>
  <c r="F22" i="9"/>
  <c r="F20" i="9"/>
  <c r="M97" i="8"/>
  <c r="C13" i="7" s="1"/>
  <c r="E18" i="6" s="1"/>
  <c r="E18" i="2" s="1"/>
  <c r="I97" i="8"/>
  <c r="D13" i="7" s="1"/>
  <c r="F18" i="6" s="1"/>
  <c r="F18" i="2" s="1"/>
  <c r="L98" i="8"/>
  <c r="B15" i="7" s="1"/>
  <c r="M74" i="5"/>
  <c r="C24" i="4" s="1"/>
  <c r="F23" i="3"/>
  <c r="F20" i="3"/>
  <c r="L73" i="5"/>
  <c r="B22" i="4" s="1"/>
  <c r="D17" i="3" s="1"/>
  <c r="D17" i="2" s="1"/>
  <c r="H74" i="5"/>
  <c r="L74" i="5"/>
  <c r="B24" i="4" s="1"/>
  <c r="I74" i="5"/>
  <c r="J26" i="3"/>
  <c r="D23" i="13" l="1"/>
  <c r="B10" i="1"/>
  <c r="L70" i="14"/>
  <c r="B23" i="13" s="1"/>
  <c r="D19" i="10"/>
  <c r="B9" i="1"/>
  <c r="F20" i="2"/>
  <c r="J28" i="3"/>
  <c r="C7" i="1"/>
  <c r="D24" i="4"/>
  <c r="B7" i="1"/>
  <c r="F24" i="12"/>
  <c r="J23" i="12"/>
  <c r="F20" i="12"/>
  <c r="J22" i="12"/>
  <c r="J22" i="2" s="1"/>
  <c r="J24" i="12"/>
  <c r="F22" i="12"/>
  <c r="F23" i="12"/>
  <c r="L58" i="11"/>
  <c r="B19" i="10" s="1"/>
  <c r="C17" i="10"/>
  <c r="E16" i="9" s="1"/>
  <c r="E16" i="2" s="1"/>
  <c r="M58" i="11"/>
  <c r="C19" i="10" s="1"/>
  <c r="J26" i="9"/>
  <c r="J24" i="6"/>
  <c r="J23" i="6"/>
  <c r="J23" i="2" s="1"/>
  <c r="F22" i="6"/>
  <c r="F22" i="2" s="1"/>
  <c r="F20" i="6"/>
  <c r="F24" i="6"/>
  <c r="J22" i="6"/>
  <c r="F23" i="6"/>
  <c r="I98" i="8"/>
  <c r="M98" i="8"/>
  <c r="C15" i="7" s="1"/>
  <c r="H98" i="8"/>
  <c r="I29" i="3"/>
  <c r="J29" i="3" s="1"/>
  <c r="J31" i="3" s="1"/>
  <c r="F23" i="2" l="1"/>
  <c r="F24" i="2"/>
  <c r="J24" i="2"/>
  <c r="G9" i="1"/>
  <c r="J26" i="2"/>
  <c r="J28" i="2" s="1"/>
  <c r="J28" i="9"/>
  <c r="I29" i="9" s="1"/>
  <c r="J29" i="9" s="1"/>
  <c r="J31" i="9" s="1"/>
  <c r="C9" i="1"/>
  <c r="D15" i="7"/>
  <c r="B8" i="1"/>
  <c r="J26" i="6"/>
  <c r="G7" i="1"/>
  <c r="J26" i="12"/>
  <c r="J28" i="12" l="1"/>
  <c r="C10" i="1"/>
  <c r="G10" i="1" s="1"/>
  <c r="G8" i="1"/>
  <c r="B11" i="1"/>
  <c r="J28" i="6"/>
  <c r="I29" i="6" s="1"/>
  <c r="J29" i="6" s="1"/>
  <c r="J31" i="6" s="1"/>
  <c r="C8" i="1"/>
  <c r="C11" i="1" s="1"/>
  <c r="I29" i="12"/>
  <c r="J29" i="12" s="1"/>
  <c r="J31" i="12" s="1"/>
  <c r="G11" i="1" l="1"/>
  <c r="B12" i="1" s="1"/>
  <c r="B13" i="1" s="1"/>
  <c r="I30" i="2" s="1"/>
  <c r="J30" i="2" s="1"/>
  <c r="G13" i="1" l="1"/>
  <c r="I29" i="2"/>
  <c r="J29" i="2" s="1"/>
  <c r="J31" i="2" s="1"/>
  <c r="G12" i="1"/>
  <c r="G14" i="1" s="1"/>
</calcChain>
</file>

<file path=xl/sharedStrings.xml><?xml version="1.0" encoding="utf-8"?>
<sst xmlns="http://schemas.openxmlformats.org/spreadsheetml/2006/main" count="1278" uniqueCount="474">
  <si>
    <t>Rekapitulácia rozpočtu</t>
  </si>
  <si>
    <t>Stavba Oddychová zóna - záhrada Panny Márie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</si>
  <si>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</si>
  <si>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</si>
  <si>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</si>
  <si>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</si>
  <si>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</si>
  <si>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</t>
  </si>
  <si>
    <t>HZS</t>
  </si>
  <si>
    <t>Kompl.čin.</t>
  </si>
  <si>
    <t>Ost. náklady</t>
  </si>
  <si>
    <t>Cena</t>
  </si>
  <si>
    <t>SO 01 - Kruhový záhradný altánok so sochou Panny Márie - ASR</t>
  </si>
  <si>
    <t>SO 01 - Kruhový záhradný altánok so sochou Panny Márie - Osvetlenie a ochrana pred bleskom</t>
  </si>
  <si>
    <t>SO 02 - Výsadba a spevnené plochy</t>
  </si>
  <si>
    <t>SO 03 - Elektrická prípojka</t>
  </si>
  <si>
    <t>Krycí list rozpočtu</t>
  </si>
  <si>
    <t xml:space="preserve">Miesto:  </t>
  </si>
  <si>
    <t>Objekt SO 01 - Kruhový záhradný altánok so sochou Panny Márie - ASR</t>
  </si>
  <si>
    <t xml:space="preserve">Ks: </t>
  </si>
  <si>
    <t xml:space="preserve">Zákazka: </t>
  </si>
  <si>
    <t>Spracoval: Ing. Ján Halgaš</t>
  </si>
  <si>
    <t xml:space="preserve">Dňa </t>
  </si>
  <si>
    <t>20.05.2018</t>
  </si>
  <si>
    <t>Odberateľ: Obec Dlhé Klčovo</t>
  </si>
  <si>
    <t xml:space="preserve">IČO: </t>
  </si>
  <si>
    <t xml:space="preserve">DIČ: </t>
  </si>
  <si>
    <t xml:space="preserve">Dodávateľ: </t>
  </si>
  <si>
    <t>Projektant: ATELIÉR ARTPRO, spol. s r .o.</t>
  </si>
  <si>
    <t xml:space="preserve">A </t>
  </si>
  <si>
    <t xml:space="preserve">HSV </t>
  </si>
  <si>
    <t xml:space="preserve">PSV </t>
  </si>
  <si>
    <t xml:space="preserve">MONT </t>
  </si>
  <si>
    <t>Spolu</t>
  </si>
  <si>
    <t xml:space="preserve">B </t>
  </si>
  <si>
    <t>Ďalšie náklady</t>
  </si>
  <si>
    <t>Ostatné náklady</t>
  </si>
  <si>
    <t xml:space="preserve">Kompletačná činnosť </t>
  </si>
  <si>
    <t xml:space="preserve">HZS </t>
  </si>
  <si>
    <t xml:space="preserve">E </t>
  </si>
  <si>
    <t>Celkové náklady</t>
  </si>
  <si>
    <t>Súčet riadkov 5,10,15,20</t>
  </si>
  <si>
    <t xml:space="preserve">DPH 20% z </t>
  </si>
  <si>
    <t xml:space="preserve">DPH 0% z </t>
  </si>
  <si>
    <t>Spolu v EUR</t>
  </si>
  <si>
    <t xml:space="preserve">F </t>
  </si>
  <si>
    <t xml:space="preserve">C </t>
  </si>
  <si>
    <t>Zariadenie staveniska</t>
  </si>
  <si>
    <t>Sťažené výrobné podmienky</t>
  </si>
  <si>
    <t>Prevádzkové vplyvy</t>
  </si>
  <si>
    <t>0% z [H+P+M]</t>
  </si>
  <si>
    <t>0% z [H+P]</t>
  </si>
  <si>
    <t xml:space="preserve">D </t>
  </si>
  <si>
    <t>Sťažené podmienky dopravy</t>
  </si>
  <si>
    <t>Horské oblasti</t>
  </si>
  <si>
    <t>Mimostavenisková doprava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</si>
  <si>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</si>
  <si>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</si>
  <si>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</si>
  <si>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</si>
  <si>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</si>
  <si>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</si>
  <si>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</si>
  <si>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</si>
  <si>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</si>
  <si>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Dátum: 20.05.2018</t>
  </si>
  <si>
    <t>Prehľad rozpočtových nákladov</t>
  </si>
  <si>
    <t>Práce HSV</t>
  </si>
  <si>
    <t>ZEMNÉ PRÁCE</t>
  </si>
  <si>
    <t>ZÁKLADY</t>
  </si>
  <si>
    <t>ZVISLÉ KONŠTRUKCIE</t>
  </si>
  <si>
    <t>OSTATNÉ PRÁCE</t>
  </si>
  <si>
    <t>PRESUNY HMÔT</t>
  </si>
  <si>
    <t>Práce PSV</t>
  </si>
  <si>
    <t>KONŠTRUKCIE TESÁRSKE</t>
  </si>
  <si>
    <t>KONŠTRUKCIE KLAMPIARSKE</t>
  </si>
  <si>
    <t>NÁTERY</t>
  </si>
  <si>
    <t>Celkom v EUR</t>
  </si>
  <si>
    <t>Por.č.</t>
  </si>
  <si>
    <t>Cenník</t>
  </si>
  <si>
    <t>Kód položky</t>
  </si>
  <si>
    <t>Názov</t>
  </si>
  <si>
    <t>Mj</t>
  </si>
  <si>
    <t>Množstvo</t>
  </si>
  <si>
    <t>Cena/Mj</t>
  </si>
  <si>
    <t>Cena celkom</t>
  </si>
  <si>
    <t>Hmotnosť</t>
  </si>
  <si>
    <t>Suť</t>
  </si>
  <si>
    <t xml:space="preserve">  1/A 1</t>
  </si>
  <si>
    <t xml:space="preserve"> 133201101</t>
  </si>
  <si>
    <t>Výkop šachty hornina 3 do 100 m3</t>
  </si>
  <si>
    <t>m3</t>
  </si>
  <si>
    <t xml:space="preserve"> 133201109</t>
  </si>
  <si>
    <t>Príplatok k cenám za lepivosť horniny</t>
  </si>
  <si>
    <t xml:space="preserve"> 162301102</t>
  </si>
  <si>
    <t>Vodorovné premiestnenie výkopku tr.1-4,do 1000 m</t>
  </si>
  <si>
    <t xml:space="preserve"> 171201101</t>
  </si>
  <si>
    <t>Uloženie sypaniny do násypov s rozprestretím sypaniny vo vrstvách a s hrubým urovnaním nezhutnených</t>
  </si>
  <si>
    <t xml:space="preserve">  2/A 1</t>
  </si>
  <si>
    <t xml:space="preserve"> 271571111</t>
  </si>
  <si>
    <t>Vankúše zhutnené pod základy zo štrkopiesku</t>
  </si>
  <si>
    <t xml:space="preserve"> 11/A 1</t>
  </si>
  <si>
    <t xml:space="preserve"> 275313612</t>
  </si>
  <si>
    <t>Betón základových pätiek, prostý tr.C 20/25</t>
  </si>
  <si>
    <t xml:space="preserve"> 275321312</t>
  </si>
  <si>
    <t>Betón základových pätiek železový triedy C20/25</t>
  </si>
  <si>
    <t xml:space="preserve"> 275351215</t>
  </si>
  <si>
    <t>Debnenie základových pätiek, zhotovenie-dielce</t>
  </si>
  <si>
    <t>m2</t>
  </si>
  <si>
    <t xml:space="preserve"> 275351216</t>
  </si>
  <si>
    <t>Debnenie základovýcb pätiek, odstránenie-dielce</t>
  </si>
  <si>
    <t xml:space="preserve"> 275361821</t>
  </si>
  <si>
    <t>Výstuž základových pätiek z ocele 10505</t>
  </si>
  <si>
    <t>t</t>
  </si>
  <si>
    <t xml:space="preserve"> 311311951</t>
  </si>
  <si>
    <t>Betón nadzákladových múrov, stien, priečok a klenieb prostý tr.C 20/25</t>
  </si>
  <si>
    <t xml:space="preserve"> 311321411</t>
  </si>
  <si>
    <t>Betón nadzákladových múrov, železový (bez výstuže) tr.C 20/25</t>
  </si>
  <si>
    <t xml:space="preserve"> 311321815</t>
  </si>
  <si>
    <t>Príplatok za pohľadový betón (v prírodnej farbe drviny a prísad).</t>
  </si>
  <si>
    <t xml:space="preserve"> 311351105</t>
  </si>
  <si>
    <t>Debnenie nadzákladových múrov, stien a priečok obojstranné zhotovenie-dielce</t>
  </si>
  <si>
    <t xml:space="preserve"> 311351106</t>
  </si>
  <si>
    <t>Debnenie nadzákladových múrov, stien a priečok obojstranné odstránenie-dielce</t>
  </si>
  <si>
    <t xml:space="preserve"> 311361821</t>
  </si>
  <si>
    <t>Výstuž nadzákladových múrov, stien a priečok 10505</t>
  </si>
  <si>
    <t>R/R 0</t>
  </si>
  <si>
    <t xml:space="preserve"> 317950001.2</t>
  </si>
  <si>
    <t>Príplatok za voodstavebný betón nadzákladových múrov</t>
  </si>
  <si>
    <t xml:space="preserve"> 909000452.1</t>
  </si>
  <si>
    <t>Montáž a dodávka oblúkovej lavičky dl. 5081 mm, š. 380 mm, vrátane povrchových úprava a kotvenia, lavička do 1. radu</t>
  </si>
  <si>
    <t>kus</t>
  </si>
  <si>
    <t xml:space="preserve"> 915020201</t>
  </si>
  <si>
    <t>Montáž a dodávka oblúkovej lavičky dl. 6 004 mm, š. 380 mm, vrátane povrchových úprava a kotvenia, lavička do 2. radu</t>
  </si>
  <si>
    <t xml:space="preserve"> 941955006</t>
  </si>
  <si>
    <t>Montáž a dodávka rohovej  lavičky dl. 3657+1831 mm, š. 380 mm, vrátane povrchových úprava a kotvenia</t>
  </si>
  <si>
    <t xml:space="preserve"> 998011031</t>
  </si>
  <si>
    <t>Presun hmôt pre budovy JKSO 801,803,812,zvislá konštr.z blokov, výšky do 6 m</t>
  </si>
  <si>
    <t>762/A 1</t>
  </si>
  <si>
    <t xml:space="preserve"> 762332110</t>
  </si>
  <si>
    <t>Montáž viazaných konštrukcií krovov striech z reziva priemernej plochy do 120 cm2</t>
  </si>
  <si>
    <t>m</t>
  </si>
  <si>
    <t xml:space="preserve"> 762332120</t>
  </si>
  <si>
    <t>Montáž viazaných konštrukcií krovov striech z reziva priemernej plochy 120-224 cm2</t>
  </si>
  <si>
    <t xml:space="preserve"> 762395000</t>
  </si>
  <si>
    <t>Spojovacie a ochranné prostriedky svorky, dosky, klince, pásová oceľ, vruty, impregnácia</t>
  </si>
  <si>
    <t xml:space="preserve"> 762810027</t>
  </si>
  <si>
    <t>Záklop stropov z dosiek OSB skrutkovaných na trámy na pero a drážku hr. dosky 30 mm</t>
  </si>
  <si>
    <t xml:space="preserve"> 998762102</t>
  </si>
  <si>
    <t>Presun hmôt pre konštrukcie tesárske v objektoch výšky do 12 m</t>
  </si>
  <si>
    <t xml:space="preserve"> 762526990</t>
  </si>
  <si>
    <t>Montáž a dodávka dreveného piliera SP vrátane povrchových úprav a ukotvenia</t>
  </si>
  <si>
    <t xml:space="preserve"> kus</t>
  </si>
  <si>
    <t xml:space="preserve"> 91</t>
  </si>
  <si>
    <t>Drevené lamelové oblúkové nosníky, označenie V-1, V-2a, V-2b,  V-3a, V-3b, vrátane povrchových úprav, kotvenia a priečného stuženia</t>
  </si>
  <si>
    <t>R/RE</t>
  </si>
  <si>
    <t xml:space="preserve"> 762527000</t>
  </si>
  <si>
    <t>Montáž drevených lamelových oblúkových nosníkov</t>
  </si>
  <si>
    <t>S/S80</t>
  </si>
  <si>
    <t xml:space="preserve"> 6051590000</t>
  </si>
  <si>
    <t>Hranol mäkké rezivo - omietané, hobľované</t>
  </si>
  <si>
    <t>764/A 4</t>
  </si>
  <si>
    <t xml:space="preserve"> 764411453</t>
  </si>
  <si>
    <t xml:space="preserve">M2   </t>
  </si>
  <si>
    <t xml:space="preserve"> 764421620</t>
  </si>
  <si>
    <t xml:space="preserve">M    </t>
  </si>
  <si>
    <t xml:space="preserve"> 764421630</t>
  </si>
  <si>
    <t>764/A 7</t>
  </si>
  <si>
    <t xml:space="preserve"> 998764101</t>
  </si>
  <si>
    <t>Presun hmôt pre konštrukcie klampiarske v objektoch výšky do 6 m</t>
  </si>
  <si>
    <t>783/A 1</t>
  </si>
  <si>
    <t xml:space="preserve"> 783726300</t>
  </si>
  <si>
    <t>Nátery tesárskych konštrukcií syntetické na vzduchu schnúce lazurovacím lakom  3x lakovaním</t>
  </si>
  <si>
    <t xml:space="preserve"> 783782203</t>
  </si>
  <si>
    <t>Objekt SO 01 - Kruhový záhradný altánok so sochou Panny Márie - Osvetlenie a ochrana pred bleskom</t>
  </si>
  <si>
    <t>Montážne práce</t>
  </si>
  <si>
    <t>M-21 ELEKTROMONTÁŽE</t>
  </si>
  <si>
    <t>M-46 MONTÁŽE ZEMNÝCH PRÁC</t>
  </si>
  <si>
    <t>921/M21</t>
  </si>
  <si>
    <t xml:space="preserve"> 210100001</t>
  </si>
  <si>
    <t>Ukončenie vodičov v rozvádzač. vrátane zapojenia a vodičovej koncovky do 2.5 mm2</t>
  </si>
  <si>
    <t>ks</t>
  </si>
  <si>
    <t xml:space="preserve"> 210100002</t>
  </si>
  <si>
    <t>Ukončenie vodičov v rozvádzač. vrátane zapojenia a vodičovej koncovky do 6 mm2</t>
  </si>
  <si>
    <t xml:space="preserve"> 210191561</t>
  </si>
  <si>
    <t>Osadenie skrine rozvádzača verejného osvetlenia bez murárskych prác a zapojenia vodičov SVO 1</t>
  </si>
  <si>
    <t xml:space="preserve"> 210220020</t>
  </si>
  <si>
    <t>Uzemňovacie vedenie v zemi FeZn vrátane izolácie spojov</t>
  </si>
  <si>
    <t xml:space="preserve"> 210220021</t>
  </si>
  <si>
    <t>Uzemňovacie vedenie v zemi FeZn vrátane izolácie spojov O 10mm</t>
  </si>
  <si>
    <t xml:space="preserve"> 210220105</t>
  </si>
  <si>
    <t>Podpery vedenia FeZn do muriva PV 01h a PV01-03</t>
  </si>
  <si>
    <t xml:space="preserve"> 210220113</t>
  </si>
  <si>
    <t>Podpery vedenia FeZn pre svetlíky a oceľové konštrukcie PV31-32</t>
  </si>
  <si>
    <t xml:space="preserve"> 210220245</t>
  </si>
  <si>
    <t>Svorka FeZn pripojovacia SP</t>
  </si>
  <si>
    <t xml:space="preserve"> 210220252</t>
  </si>
  <si>
    <t>Svorka FeZn odbočovacia spojovacia SR01-02</t>
  </si>
  <si>
    <t xml:space="preserve"> 210220253</t>
  </si>
  <si>
    <t>Svorka FeZn uzemňovacia SR03</t>
  </si>
  <si>
    <t xml:space="preserve"> 210220260</t>
  </si>
  <si>
    <t>Ochranný uholník FeZn   OU</t>
  </si>
  <si>
    <t xml:space="preserve"> 210220261</t>
  </si>
  <si>
    <t>Držiak ochranného uholníka FeZn   DU-Z,D a DOU</t>
  </si>
  <si>
    <t xml:space="preserve"> 210220402</t>
  </si>
  <si>
    <t>Označenie zvodov výstražnými tabuľkami z umelej hmoty, výstraha - krokové napätie</t>
  </si>
  <si>
    <t xml:space="preserve"> 210220800</t>
  </si>
  <si>
    <t>Uzemňovacie vedenie na povrchu  AlMgSi  O 8-10</t>
  </si>
  <si>
    <t xml:space="preserve"> 210220853</t>
  </si>
  <si>
    <t>Svorka zliatina AlMgSi spojovacia SS</t>
  </si>
  <si>
    <t xml:space="preserve"> 210220856</t>
  </si>
  <si>
    <t>Svorka zliatina AlMgSi na odkvapový žľab SO</t>
  </si>
  <si>
    <t xml:space="preserve"> 210220860</t>
  </si>
  <si>
    <t>Svorka zliatina AlMgSi univerzálna SU, SU A-B</t>
  </si>
  <si>
    <t xml:space="preserve"> 210270801</t>
  </si>
  <si>
    <t>Označovací káblový štítok z PVC rozmer 4x8cm(15-22 znak.)</t>
  </si>
  <si>
    <t xml:space="preserve"> 210800108</t>
  </si>
  <si>
    <t>Kábel medený uložený voľne CYKY 450/750 V 3x2,5</t>
  </si>
  <si>
    <t xml:space="preserve"> 210800109</t>
  </si>
  <si>
    <t>Kábel medený uložený voľne CYKY 450/750 V 3x4</t>
  </si>
  <si>
    <t xml:space="preserve"> 210201430</t>
  </si>
  <si>
    <t>Zapojenie svietidla 1x svetelný zdroj, parkového a záhradného na stĺp LED</t>
  </si>
  <si>
    <t xml:space="preserve"> 18777</t>
  </si>
  <si>
    <t>Prích.pl.fí16 CL sv.si klip</t>
  </si>
  <si>
    <t>KS</t>
  </si>
  <si>
    <t xml:space="preserve"> 210010027</t>
  </si>
  <si>
    <t>Rúrka ohybná elektroinštalačná z PVC typ FXP 32, uložená pevne</t>
  </si>
  <si>
    <t xml:space="preserve"> 210010057</t>
  </si>
  <si>
    <t>Rúrka tuhá elektroinštalačná z PVC typ 1516, uložená pevne</t>
  </si>
  <si>
    <t xml:space="preserve"> 210010090</t>
  </si>
  <si>
    <t>Rúrka ohybná elektroinštalačná z HDPE, D 50 uložená voľne</t>
  </si>
  <si>
    <t xml:space="preserve"> 21005084101</t>
  </si>
  <si>
    <t>Číslovanie stožiara verejného osvetlenia</t>
  </si>
  <si>
    <t xml:space="preserve"> 210201460</t>
  </si>
  <si>
    <t>Zapojenie svietidla 1x svetelný zdroj, parkového a záhradného, zapustené do zeme LED</t>
  </si>
  <si>
    <t xml:space="preserve"> 210201861</t>
  </si>
  <si>
    <t>Montáž 4m stožiara s prírubou pre uličné svietidlá</t>
  </si>
  <si>
    <t xml:space="preserve"> 210201870BZ</t>
  </si>
  <si>
    <t>Montáž prefabrikovaného betónového základu pre osvetľovacie stožiare výšky 3-6m, zhutnenie</t>
  </si>
  <si>
    <t xml:space="preserve"> 210201880</t>
  </si>
  <si>
    <t>Montáž stožiarovej svorkovnice pre 1 poistku</t>
  </si>
  <si>
    <t xml:space="preserve"> 210201920</t>
  </si>
  <si>
    <t>Montáž svietidla exterierového na stenu do 0,5 kg</t>
  </si>
  <si>
    <t xml:space="preserve"> 210201950</t>
  </si>
  <si>
    <t>Montáž svietidla zapusteného do 0,5 kg</t>
  </si>
  <si>
    <t xml:space="preserve"> 210201963.1</t>
  </si>
  <si>
    <t>Montáž svietidla na stožiar  do 5 kg</t>
  </si>
  <si>
    <t xml:space="preserve"> 210220050</t>
  </si>
  <si>
    <t>Označenie zvodov číselnými štítkami</t>
  </si>
  <si>
    <t xml:space="preserve"> 283810000400</t>
  </si>
  <si>
    <t>Štítok na označenie káblového vývodu</t>
  </si>
  <si>
    <t xml:space="preserve"> 286130073100</t>
  </si>
  <si>
    <t xml:space="preserve"> 345710000100EHF;</t>
  </si>
  <si>
    <t xml:space="preserve"> 345710009300</t>
  </si>
  <si>
    <t>Rúrka ohybná vlnitá pancierová PVC-U, FXP DN 32</t>
  </si>
  <si>
    <t xml:space="preserve"> 3484301585H</t>
  </si>
  <si>
    <t>Hliníkový osvetľovací stožiar anodizovaný s prírubou, D=60mm, výška=3,5m</t>
  </si>
  <si>
    <t xml:space="preserve"> 348430171006B</t>
  </si>
  <si>
    <t>Betónový základ prefabrikovaný pre osvetľovací stožiar do 6 m, Betón STN EN 206-1- C20/25, C25/30</t>
  </si>
  <si>
    <t xml:space="preserve"> 354410000600</t>
  </si>
  <si>
    <t>Svorka FeZn odbočovacia spojovacia označenie SR 02 (M8)</t>
  </si>
  <si>
    <t xml:space="preserve"> 354410000900</t>
  </si>
  <si>
    <t>Svorka FeZn uzemňovacia označenie SR 03 A</t>
  </si>
  <si>
    <t xml:space="preserve"> 354410004000</t>
  </si>
  <si>
    <t>Svorka FeZn pripájaca označenie SP 1</t>
  </si>
  <si>
    <t xml:space="preserve"> 354410013300</t>
  </si>
  <si>
    <t>Svorka spojovacia zliatina AlMgSi označenie SS m. 2 skrutky bez príložky</t>
  </si>
  <si>
    <t xml:space="preserve"> 354410013800</t>
  </si>
  <si>
    <t>Svorka okapová zliatina AlMgSi označenie SO Al</t>
  </si>
  <si>
    <t xml:space="preserve"> 354410015300</t>
  </si>
  <si>
    <t>Svorka univerzálna zliatina AlMgSi označenie SU</t>
  </si>
  <si>
    <t xml:space="preserve"> 354410031900</t>
  </si>
  <si>
    <t>Podpera vedenia FeZn do muriva a do hmoždinky označenie PV 01 h</t>
  </si>
  <si>
    <t xml:space="preserve"> 354410037800</t>
  </si>
  <si>
    <t>Podpera vedenia FeZn na svetlíky a oceľové konštrukcie označenie PV 32</t>
  </si>
  <si>
    <t xml:space="preserve"> 354410053300</t>
  </si>
  <si>
    <t>Uholník ochranný FeZn označenie OU 1,7 m</t>
  </si>
  <si>
    <t xml:space="preserve"> 354410053800</t>
  </si>
  <si>
    <t>Držiak FeZn ochranného uholníka univerzálny s vrutom označenie DOU vr. 1</t>
  </si>
  <si>
    <t xml:space="preserve"> 354410054800</t>
  </si>
  <si>
    <t>Drôt bleskozvodový FeZn D 10 mm</t>
  </si>
  <si>
    <t>kg</t>
  </si>
  <si>
    <t xml:space="preserve"> 354410058800</t>
  </si>
  <si>
    <t>Pásovina uzemňovacia FeZn 30 x 4 mm</t>
  </si>
  <si>
    <t xml:space="preserve"> 354410064200</t>
  </si>
  <si>
    <t>Vodič uzemňovací zliatina AlMgSi označenie O 8 Al</t>
  </si>
  <si>
    <t xml:space="preserve"> 354410064800</t>
  </si>
  <si>
    <t>Štítok orientačný na zvody 1</t>
  </si>
  <si>
    <t xml:space="preserve"> 354410064900</t>
  </si>
  <si>
    <t>Štítok orientačný na zvody 2</t>
  </si>
  <si>
    <t xml:space="preserve"> 354410065000</t>
  </si>
  <si>
    <t>Štítok orientačný na zvody 3</t>
  </si>
  <si>
    <t xml:space="preserve"> 354410065100</t>
  </si>
  <si>
    <t>Štítok orientačný na zvody 4</t>
  </si>
  <si>
    <t xml:space="preserve"> 5489511001</t>
  </si>
  <si>
    <t>Výstražná tabuľka, text: Pri búrke je zakázané zdržiavať sa vo vzdialenosti menšej ako 3m v okolí budovy</t>
  </si>
  <si>
    <t xml:space="preserve"> EPO000000337</t>
  </si>
  <si>
    <t>Poistka patrónová D01 E14 2211003 6A 400V gG/gL</t>
  </si>
  <si>
    <t xml:space="preserve"> EXX000000223</t>
  </si>
  <si>
    <t>Svorkovnica stožiarová TB1 1xE14 2-16A 3x6-35mm2 IP54 max.pr.stožiara 95mm</t>
  </si>
  <si>
    <t xml:space="preserve"> KPE000000108</t>
  </si>
  <si>
    <t>Kábel pevný CYKY-J 3x2,5 pvc čierny</t>
  </si>
  <si>
    <t xml:space="preserve"> KPE000000831</t>
  </si>
  <si>
    <t>Kábel pevný CYKY-J 3x4 pvc čierny</t>
  </si>
  <si>
    <t xml:space="preserve"> V125155</t>
  </si>
  <si>
    <t>Skrutka samorezná 3,5x40 mm</t>
  </si>
  <si>
    <t xml:space="preserve"> V125159</t>
  </si>
  <si>
    <t>Skrutka samorezná 3,0x30 mm</t>
  </si>
  <si>
    <t xml:space="preserve"> VRRP</t>
  </si>
  <si>
    <t>Rozvádzač osvetlenia, plastový, pilierový so zemným dielom, IP44/20, vr. výrobných certifikátov (v zmysle projektovej dokumentácie)</t>
  </si>
  <si>
    <t xml:space="preserve"> VSA</t>
  </si>
  <si>
    <t>A - Svietidlo exteriérové podlahové pojazdové, LED, kruhové, AC 230V/50Hz, 7 W, min. 400 lm, 3000K, cca 40°, min. IP67</t>
  </si>
  <si>
    <t xml:space="preserve"> VSB</t>
  </si>
  <si>
    <t>B - Svietidlo exteriérové podlahové pojazdové, LED, kruhové, AC 230V/50Hz, 5 W, min. 300 lm, 3000K, cca 40°, min. IP67</t>
  </si>
  <si>
    <t xml:space="preserve"> VSC</t>
  </si>
  <si>
    <t>C - Svietidlo exteriérové reflektorové, LED, kruhové, polohovateľné, AC 230V/50Hz, 5 W, 3000K, cca 30°, min. IP44</t>
  </si>
  <si>
    <t xml:space="preserve"> VSTC010001</t>
  </si>
  <si>
    <t>Označovací samolepciaci štítok min. 8x10cm pre označenie stožiarov</t>
  </si>
  <si>
    <t xml:space="preserve"> VSVM06400220</t>
  </si>
  <si>
    <t>Parkové svietidlo LED, 20 W, 4000 K, Ra70, IP66</t>
  </si>
  <si>
    <t>P/PE</t>
  </si>
  <si>
    <t xml:space="preserve"> HZS001</t>
  </si>
  <si>
    <t>Revízie</t>
  </si>
  <si>
    <t xml:space="preserve"> PM</t>
  </si>
  <si>
    <t>Podružný materiál</t>
  </si>
  <si>
    <t>%</t>
  </si>
  <si>
    <t xml:space="preserve"> PPV</t>
  </si>
  <si>
    <t>Podiel pridružených výkonov</t>
  </si>
  <si>
    <t>946/M46</t>
  </si>
  <si>
    <t xml:space="preserve"> 460050704</t>
  </si>
  <si>
    <t>Výkop jamy pre stožiar verejného osvetlenia do 2 m3 vrátane, ručný výkop v zemina triedy 4</t>
  </si>
  <si>
    <t xml:space="preserve"> 460200164</t>
  </si>
  <si>
    <t>Hĺbenie káblovej ryhy ručne 35 cm širokej a 80 cm hlbokej, v zemine triedy 4</t>
  </si>
  <si>
    <t xml:space="preserve"> 460420022</t>
  </si>
  <si>
    <t>Zriadenie, rekonšt. káblového lôžka z piesku bez zakrytia, v ryhe šír. do 65 cm, hrúbky vrstvy 10 cm</t>
  </si>
  <si>
    <t xml:space="preserve"> 460490012</t>
  </si>
  <si>
    <t>Rozvinutie a uloženie výstražnej fólie z PVC do ryhy, šírka do 33 cm</t>
  </si>
  <si>
    <t xml:space="preserve"> 460560164</t>
  </si>
  <si>
    <t>Ručný zásyp nezap. káblovej ryhy bez zhutn. zeminy, 35 cm širokej, 80 cm hlbokej v zemine tr. 4</t>
  </si>
  <si>
    <t xml:space="preserve"> 460620014</t>
  </si>
  <si>
    <t>Proviz. úprava terénu v zemine tr. 4, aby nerovnosti terénu neboli väčšie ako 2 cm od vodor.hladiny</t>
  </si>
  <si>
    <t xml:space="preserve"> 283230008000</t>
  </si>
  <si>
    <t xml:space="preserve"> 583110000300</t>
  </si>
  <si>
    <t>Drvina vápencová frakcia 0-4 mm</t>
  </si>
  <si>
    <t>Objekt SO 02 - Výsadba a spevnené plochy</t>
  </si>
  <si>
    <t>SPEVNENÉ PLOCHY</t>
  </si>
  <si>
    <t>POVRCHOVÉ ÚPRAVY</t>
  </si>
  <si>
    <t xml:space="preserve"> 122201101</t>
  </si>
  <si>
    <t>Odkopávka a prekopávka nezapažená v hornine 3,do 100 m3</t>
  </si>
  <si>
    <t xml:space="preserve"> 122201109</t>
  </si>
  <si>
    <t xml:space="preserve"> 181101102</t>
  </si>
  <si>
    <t>Úprava pláne v zárezoch v hornine 1-4 so zhutnením</t>
  </si>
  <si>
    <t>231/A 2</t>
  </si>
  <si>
    <t xml:space="preserve"> 111105112</t>
  </si>
  <si>
    <t>Odstránenie stariny s naložením, odvozom odpadu do 20 km na svahu nad 1:5 do 1:2</t>
  </si>
  <si>
    <t xml:space="preserve"> 180402111</t>
  </si>
  <si>
    <t>Založenie trávnika parkového výsevom v rovine alebo na svahu do 1:5</t>
  </si>
  <si>
    <t xml:space="preserve"> 182001111</t>
  </si>
  <si>
    <t>Plošná úprava terénu pri nerovnostiach terénu nad 50-100mm v rovine alebo na svahu do 1:5</t>
  </si>
  <si>
    <t xml:space="preserve"> 183403111</t>
  </si>
  <si>
    <t>Obrobenie pôdy prekopaním do hľ. nad 50 do 100 mm v rovine alebo na svahu do 1:5</t>
  </si>
  <si>
    <t xml:space="preserve"> 183403113</t>
  </si>
  <si>
    <t>Obrobenie pôdy frézovaním v rovine alebo na svahu do 1:5</t>
  </si>
  <si>
    <t xml:space="preserve"> 183403151</t>
  </si>
  <si>
    <t>Obrobenie pôdy smykovaním v rovine alebo na svahu do 1:5</t>
  </si>
  <si>
    <t xml:space="preserve"> 183403152</t>
  </si>
  <si>
    <t>Obrobenie pôdy bránením v rovine alebo na svahu do 1:5</t>
  </si>
  <si>
    <t xml:space="preserve"> 183403153</t>
  </si>
  <si>
    <t>Obrobenie pôdy hrabaním v rovine alebo na svahu do 1:5</t>
  </si>
  <si>
    <t xml:space="preserve"> 183403161</t>
  </si>
  <si>
    <t>Obrobenie pôdy valcovaním v rovine alebo na svahu do 1:5</t>
  </si>
  <si>
    <t xml:space="preserve"> 185802113</t>
  </si>
  <si>
    <t>Hnojenie pôdy umelým hnojivom na široko v rovine alebo na svahu so sklonom do 1:5 s dodaním hnojiva</t>
  </si>
  <si>
    <t>231/C 2</t>
  </si>
  <si>
    <t xml:space="preserve"> 111104211</t>
  </si>
  <si>
    <t>Pokosenie trávnika parkového v rovine alebo na svahu so sklonom do 1:5 s odvozom do 20 km a so zložením</t>
  </si>
  <si>
    <t xml:space="preserve"> 185804311</t>
  </si>
  <si>
    <t>Zaliatie rastlín vodou, plochy jednotlivo do 20 m2</t>
  </si>
  <si>
    <t>S/S10</t>
  </si>
  <si>
    <t xml:space="preserve"> 0057211300</t>
  </si>
  <si>
    <t>Trávové semeno - výber</t>
  </si>
  <si>
    <t xml:space="preserve"> 289971211</t>
  </si>
  <si>
    <t>Zhotovenie vrstvy z geotextílie na upravenom povrchu v sklone do 1 : 5 , šírky od 0 do 3 m</t>
  </si>
  <si>
    <t xml:space="preserve"> 564999900.1</t>
  </si>
  <si>
    <t xml:space="preserve">Násyp z dunajského štrku hr. 15 cm + oválne kamene_x000D_
</t>
  </si>
  <si>
    <t xml:space="preserve"> m2</t>
  </si>
  <si>
    <t>S/S90</t>
  </si>
  <si>
    <t xml:space="preserve"> 6936651400</t>
  </si>
  <si>
    <t>Geotextílie netkané polypropylénové Tatratex pp 400</t>
  </si>
  <si>
    <t>221/A 1</t>
  </si>
  <si>
    <t xml:space="preserve"> 564231111</t>
  </si>
  <si>
    <t>Podklad alebo podsyp zo štrkopiesku s rozprestretím, vlhčením a zhutnením po zhutnení hr.100 mm</t>
  </si>
  <si>
    <t xml:space="preserve"> 591111111</t>
  </si>
  <si>
    <t>Kladenie dlažby z kociek do lôžka pieskového kr. 25 mm</t>
  </si>
  <si>
    <t>S/S70</t>
  </si>
  <si>
    <t xml:space="preserve"> 5922913400</t>
  </si>
  <si>
    <t>Exteriérová dlažba  vibrolisovaná veľkoformátová hr. 60 mm</t>
  </si>
  <si>
    <t xml:space="preserve"> 631313611</t>
  </si>
  <si>
    <t>Mazanina z betónu prostého tr.C 16/20 hr.nad 80 do 120 mm</t>
  </si>
  <si>
    <t xml:space="preserve"> 631319153</t>
  </si>
  <si>
    <t>Príplatok za prehlad. povrchu betónovej mazaniny min. tr.C 8/10 oceľ. hlad. hr. 80-120 mm</t>
  </si>
  <si>
    <t xml:space="preserve"> 916561111</t>
  </si>
  <si>
    <t xml:space="preserve">Osadenie záhon. obrubníka betón., do lôžka z bet. pros. tr. C 10/12,5 s bočnou oporou </t>
  </si>
  <si>
    <t xml:space="preserve">P/P 1  </t>
  </si>
  <si>
    <t xml:space="preserve"> 592029170010</t>
  </si>
  <si>
    <t xml:space="preserve">KUS  </t>
  </si>
  <si>
    <t xml:space="preserve"> 998223011</t>
  </si>
  <si>
    <t>Presun hmôt pre pozemné komunikácie s krytom dláždeným (822 2.3, 822 5.3) akejkoľvek dĺžky objektu</t>
  </si>
  <si>
    <t>Objekt SO 03 - Elektrická prípojka</t>
  </si>
  <si>
    <t>221/B 1</t>
  </si>
  <si>
    <t xml:space="preserve"> 113106613</t>
  </si>
  <si>
    <t>Rozoberanie maloformátovej zámkovej dlažby v ploche do 20 m2,  -0,26000t</t>
  </si>
  <si>
    <t xml:space="preserve"> 113107141</t>
  </si>
  <si>
    <t>Odstránenie krytuv ploche do 200 m2 asfaltového, hr. vrstvy do 50 mm,  -0,09800t</t>
  </si>
  <si>
    <t xml:space="preserve"> 14/C 1</t>
  </si>
  <si>
    <t xml:space="preserve"> 349235851</t>
  </si>
  <si>
    <t>Doplnenie plošných fasád. prvkov (s dodaním hmôt) vyložených do 80 mm</t>
  </si>
  <si>
    <t xml:space="preserve"> 585650010400</t>
  </si>
  <si>
    <t xml:space="preserve"> 578142111</t>
  </si>
  <si>
    <t>Liaty asfalt z kameniva ťaženého alebo drveného strednozrnný  hr. 40 mm</t>
  </si>
  <si>
    <t xml:space="preserve"> 596911111</t>
  </si>
  <si>
    <t>Kladenie zámkovej dlažby hr. 6 cm pre peších do 20 m2 so zriadením lôžka z kameniva hr. 4 cm</t>
  </si>
  <si>
    <t xml:space="preserve"> 583310001000</t>
  </si>
  <si>
    <t>Kamenivo ťažené hrubé frakcia 4-8 mm, STN EN 13043</t>
  </si>
  <si>
    <t xml:space="preserve"> 589410000200</t>
  </si>
  <si>
    <t>Asfaltový betón AC 8 O, PMB 45/80-75, II, STN EN 13108-1</t>
  </si>
  <si>
    <t xml:space="preserve"> 612443541</t>
  </si>
  <si>
    <t>Omietka rýh v stenách maltou sadrovou, šírky do 150 mm</t>
  </si>
  <si>
    <t xml:space="preserve"> 585410000200</t>
  </si>
  <si>
    <t>Sadra stavebná / štukatérska RIGIPS</t>
  </si>
  <si>
    <t xml:space="preserve"> 13/B 1</t>
  </si>
  <si>
    <t xml:space="preserve"> 971042241</t>
  </si>
  <si>
    <t>Vybúranie otvoru v betónových priečkach a stenách plochy do 0, 0225 m2, do 300 mm,  -0,01500t</t>
  </si>
  <si>
    <t xml:space="preserve"> 974031121</t>
  </si>
  <si>
    <t>Vysekanie rýh v akomkoľvek murive tehlovom na akúkoľvek maltu do hĺbky 30 mm a š. do 30 mm,  -0,00200 t</t>
  </si>
  <si>
    <t xml:space="preserve"> 210100003</t>
  </si>
  <si>
    <t>Ukončenie vodičov v rozvádzač. vrátane zapojenia a vodičovej koncovky do 16 mm2</t>
  </si>
  <si>
    <t xml:space="preserve"> 210120404</t>
  </si>
  <si>
    <t>Istič vzduchový trojpólový do 63 A</t>
  </si>
  <si>
    <t xml:space="preserve"> 210901066</t>
  </si>
  <si>
    <t>Kábel hliníkový silový, uložený v trubke AYKY 450/750 V 4x16</t>
  </si>
  <si>
    <t xml:space="preserve"> 210010091</t>
  </si>
  <si>
    <t>Rúrka ohybná elektroinštalačná z HDPE, D 63 uložená voľne</t>
  </si>
  <si>
    <t xml:space="preserve"> 210800010</t>
  </si>
  <si>
    <t>Vodič medený uložený pevne CYY 450/750 V  6mm2</t>
  </si>
  <si>
    <t xml:space="preserve"> 286130073500</t>
  </si>
  <si>
    <t xml:space="preserve"> 341110010800</t>
  </si>
  <si>
    <t>Kábel medený CYY 6 mm2</t>
  </si>
  <si>
    <t xml:space="preserve"> 341110028800</t>
  </si>
  <si>
    <t>Kábel hliníkový AYKY 4x16 mm2</t>
  </si>
  <si>
    <t xml:space="preserve"> 358220060600</t>
  </si>
  <si>
    <t xml:space="preserve"> 990990010E</t>
  </si>
  <si>
    <t>Revízie - Elektrická prípojka NN</t>
  </si>
  <si>
    <t>súb</t>
  </si>
  <si>
    <t xml:space="preserve"> 460200304</t>
  </si>
  <si>
    <t>Hĺbenie káblovej ryhy ručne 50 cm širokej a 120 cm hlbokej, v zemine triedy 4</t>
  </si>
  <si>
    <t xml:space="preserve"> 460560304</t>
  </si>
  <si>
    <t>Ručný zásyp nezap. káblovej ryhy bez zhutn. zeminy, 50 cm širokej, 120 cm hlbokej v zemine tr. 4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</si>
  <si>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</si>
  <si>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</si>
  <si>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</si>
  <si>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</si>
  <si>
    <t>Krycí list stavby</t>
  </si>
  <si>
    <t>Krytiny z titánzinkového plechu Ti-Zn strešné RHEINZINK alebo ekvivalent, štrukturárna deliaca rohož AIR-Z, so sklonom strechy do 30 st.</t>
  </si>
  <si>
    <t>Oplech. z titánzinkového plechu Ti-Zn RHEINZINK alebo ekvivalen okraja strechy r. š. 250 mm, označenie k1</t>
  </si>
  <si>
    <t>Oplech. z titánzinkového plechu Ti-Zn RHEINZINK alebo ekvivalen okraja strechy r. š. 265 mm, označenie k2</t>
  </si>
  <si>
    <t>Nátery tesárskych konštrukcií povrchová impregnácia Bochemitom QB alebo ekvivalen</t>
  </si>
  <si>
    <t>Chránička dvojplášťová korugovaná KOPOFLEX KF 09040 EA, žltá, DN 40, HDPE, KOPOS alebo ekvivalent</t>
  </si>
  <si>
    <t>Rúrka tuhá hrdlová PVC 1516EHF KA, D 16, KOPOS alebo ekvivalent</t>
  </si>
  <si>
    <t>Výstražná fóla PE, šxhr 300x0,1 mm, dĺ. 250 m, farba červená, HAGARD alebo ekvivalent</t>
  </si>
  <si>
    <t>PREMAC alebo ekvivalent parkový obrubník 100/20/6 cm farba sivá</t>
  </si>
  <si>
    <t>Flexibilná fasádna stierková hmota SAKRET FSP alebo ekvivalent šedá</t>
  </si>
  <si>
    <t>Chránička dvojplášťová korugovaná KOPOFLEX KF 09063 FA, čierna, DN 63, HDPE, KOPOS alebo ekvivalent</t>
  </si>
  <si>
    <t>Istič RX3 3P, charakteristika B, 20 A, 6000 A, 3 moduly, LEGRAND alebo ekvivalent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</si>
</sst>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\ ###\ ##0.00"/>
    <numFmt numFmtId="165" formatCode="###\ ###\ ##0.0000"/>
    <numFmt numFmtId="166" formatCode="###\ ###\ ##0.000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CE"/>
      <charset val="238"/>
    </font>
    <font>
      <b/>
      <sz val="11"/>
      <color theme="1"/>
      <name val="Arial CE"/>
      <charset val="238"/>
    </font>
    <font>
      <b/>
      <sz val="10"/>
      <color theme="1"/>
      <name val="Arial CE"/>
      <charset val="238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sz val="9"/>
      <color theme="1"/>
      <name val="Arial CE"/>
      <charset val="238"/>
    </font>
    <font>
      <sz val="9"/>
      <color rgb="FF0000FF"/>
      <name val="Arial CE"/>
      <charset val="238"/>
    </font>
    <font>
      <b/>
      <sz val="9"/>
      <color theme="1"/>
      <name val="Arial CE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Arial CE"/>
      <charset val="238"/>
    </font>
    <font>
      <b/>
      <sz val="9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double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/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/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/>
      <diagonal/>
    </border>
    <border>
      <left style="thin">
        <color rgb="FFFFFFFF"/>
      </left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double">
        <color rgb="FF000000"/>
      </right>
      <top/>
      <bottom/>
      <diagonal/>
    </border>
    <border>
      <left style="thin">
        <color rgb="FFFFFFFF"/>
      </left>
      <right style="double">
        <color rgb="FF000000"/>
      </right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/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/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/>
      <bottom/>
      <diagonal/>
    </border>
    <border>
      <left style="double">
        <color rgb="FF000000"/>
      </left>
      <right style="thin">
        <color rgb="FF808080"/>
      </right>
      <top style="thin">
        <color rgb="FF808080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double">
        <color rgb="FF000000"/>
      </right>
      <top style="thin">
        <color rgb="FFFFFFFF"/>
      </top>
      <bottom/>
      <diagonal/>
    </border>
    <border>
      <left/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thin">
        <color rgb="FF808080"/>
      </left>
      <right/>
      <top style="double">
        <color rgb="FF000000"/>
      </top>
      <bottom/>
      <diagonal/>
    </border>
    <border>
      <left style="thin">
        <color rgb="FF808080"/>
      </left>
      <right style="thin">
        <color rgb="FF808080"/>
      </right>
      <top style="double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808080"/>
      </left>
      <right style="thin">
        <color rgb="FF000000"/>
      </right>
      <top style="thin">
        <color rgb="FF808080"/>
      </top>
      <bottom style="double">
        <color rgb="FF000000"/>
      </bottom>
      <diagonal/>
    </border>
    <border>
      <left/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 style="thin">
        <color rgb="FFFFFFFF"/>
      </bottom>
      <diagonal/>
    </border>
    <border>
      <left/>
      <right/>
      <top style="double">
        <color rgb="FF000000"/>
      </top>
      <bottom/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80808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/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808080"/>
      </right>
      <top/>
      <bottom/>
      <diagonal/>
    </border>
    <border>
      <left style="thin">
        <color rgb="FFFFFFFF"/>
      </left>
      <right style="thin">
        <color rgb="FF808080"/>
      </right>
      <top/>
      <bottom style="double">
        <color rgb="FF000000"/>
      </bottom>
      <diagonal/>
    </border>
    <border>
      <left style="thin">
        <color rgb="FFFFFFFF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double">
        <color rgb="FF000000"/>
      </right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80808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/>
      <diagonal/>
    </border>
    <border>
      <left/>
      <right/>
      <top style="thin">
        <color rgb="FF000000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1" xfId="0" applyFont="1" applyFill="1" applyBorder="1"/>
    <xf numFmtId="0" fontId="3" fillId="0" borderId="1" xfId="0" applyFont="1" applyFill="1" applyBorder="1"/>
    <xf numFmtId="0" fontId="4" fillId="0" borderId="1" xfId="0" applyFont="1" applyFill="1" applyBorder="1"/>
    <xf numFmtId="0" fontId="4" fillId="0" borderId="2" xfId="0" applyFont="1" applyFill="1" applyBorder="1"/>
    <xf numFmtId="0" fontId="1" fillId="0" borderId="2" xfId="0" applyFont="1" applyFill="1" applyBorder="1" applyAlignment="1">
      <alignment horizontal="center"/>
    </xf>
    <xf numFmtId="9" fontId="1" fillId="0" borderId="2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1" fillId="0" borderId="3" xfId="0" applyFont="1" applyFill="1" applyBorder="1"/>
    <xf numFmtId="0" fontId="1" fillId="0" borderId="4" xfId="0" applyFont="1" applyFill="1" applyBorder="1"/>
    <xf numFmtId="0" fontId="3" fillId="0" borderId="4" xfId="0" applyFont="1" applyFill="1" applyBorder="1"/>
    <xf numFmtId="0" fontId="1" fillId="0" borderId="5" xfId="0" applyFont="1" applyFill="1" applyBorder="1"/>
    <xf numFmtId="0" fontId="1" fillId="0" borderId="7" xfId="0" applyFont="1" applyFill="1" applyBorder="1"/>
    <xf numFmtId="0" fontId="1" fillId="0" borderId="8" xfId="0" applyFont="1" applyFill="1" applyBorder="1"/>
    <xf numFmtId="0" fontId="1" fillId="0" borderId="9" xfId="0" applyFont="1" applyFill="1" applyBorder="1"/>
    <xf numFmtId="0" fontId="1" fillId="0" borderId="10" xfId="0" applyFont="1" applyFill="1" applyBorder="1"/>
    <xf numFmtId="164" fontId="1" fillId="0" borderId="10" xfId="0" applyNumberFormat="1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/>
    <xf numFmtId="0" fontId="1" fillId="0" borderId="17" xfId="0" applyFont="1" applyFill="1" applyBorder="1"/>
    <xf numFmtId="0" fontId="1" fillId="0" borderId="18" xfId="0" applyFont="1" applyFill="1" applyBorder="1"/>
    <xf numFmtId="0" fontId="1" fillId="0" borderId="19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2" xfId="0" applyFont="1" applyFill="1" applyBorder="1"/>
    <xf numFmtId="0" fontId="1" fillId="0" borderId="23" xfId="0" applyFont="1" applyFill="1" applyBorder="1"/>
    <xf numFmtId="0" fontId="1" fillId="0" borderId="25" xfId="0" applyFont="1" applyFill="1" applyBorder="1"/>
    <xf numFmtId="0" fontId="1" fillId="0" borderId="27" xfId="0" applyFont="1" applyFill="1" applyBorder="1"/>
    <xf numFmtId="0" fontId="1" fillId="0" borderId="28" xfId="0" applyFont="1" applyFill="1" applyBorder="1"/>
    <xf numFmtId="164" fontId="1" fillId="0" borderId="29" xfId="0" applyNumberFormat="1" applyFont="1" applyFill="1" applyBorder="1"/>
    <xf numFmtId="0" fontId="1" fillId="0" borderId="30" xfId="0" applyFont="1" applyFill="1" applyBorder="1"/>
    <xf numFmtId="0" fontId="1" fillId="0" borderId="31" xfId="0" applyFont="1" applyFill="1" applyBorder="1"/>
    <xf numFmtId="0" fontId="6" fillId="0" borderId="16" xfId="0" applyFont="1" applyFill="1" applyBorder="1"/>
    <xf numFmtId="0" fontId="7" fillId="0" borderId="16" xfId="0" applyFont="1" applyFill="1" applyBorder="1"/>
    <xf numFmtId="0" fontId="6" fillId="0" borderId="11" xfId="0" applyFont="1" applyFill="1" applyBorder="1"/>
    <xf numFmtId="0" fontId="6" fillId="0" borderId="8" xfId="0" applyFont="1" applyFill="1" applyBorder="1"/>
    <xf numFmtId="0" fontId="6" fillId="0" borderId="17" xfId="0" applyFont="1" applyFill="1" applyBorder="1"/>
    <xf numFmtId="0" fontId="6" fillId="0" borderId="12" xfId="0" applyFont="1" applyFill="1" applyBorder="1"/>
    <xf numFmtId="0" fontId="6" fillId="0" borderId="9" xfId="0" applyFont="1" applyFill="1" applyBorder="1"/>
    <xf numFmtId="0" fontId="5" fillId="0" borderId="8" xfId="0" applyFont="1" applyFill="1" applyBorder="1"/>
    <xf numFmtId="0" fontId="5" fillId="0" borderId="22" xfId="0" applyFont="1" applyFill="1" applyBorder="1"/>
    <xf numFmtId="0" fontId="5" fillId="0" borderId="17" xfId="0" applyFont="1" applyFill="1" applyBorder="1"/>
    <xf numFmtId="0" fontId="5" fillId="0" borderId="9" xfId="0" applyFont="1" applyFill="1" applyBorder="1"/>
    <xf numFmtId="0" fontId="5" fillId="0" borderId="28" xfId="0" applyFont="1" applyFill="1" applyBorder="1"/>
    <xf numFmtId="0" fontId="1" fillId="0" borderId="32" xfId="0" applyFont="1" applyFill="1" applyBorder="1"/>
    <xf numFmtId="0" fontId="1" fillId="0" borderId="33" xfId="0" applyFont="1" applyFill="1" applyBorder="1"/>
    <xf numFmtId="0" fontId="1" fillId="0" borderId="29" xfId="0" applyFont="1" applyFill="1" applyBorder="1"/>
    <xf numFmtId="0" fontId="1" fillId="0" borderId="34" xfId="0" applyFont="1" applyFill="1" applyBorder="1"/>
    <xf numFmtId="0" fontId="1" fillId="0" borderId="35" xfId="0" applyFont="1" applyFill="1" applyBorder="1"/>
    <xf numFmtId="0" fontId="1" fillId="0" borderId="36" xfId="0" applyFont="1" applyFill="1" applyBorder="1"/>
    <xf numFmtId="0" fontId="1" fillId="0" borderId="37" xfId="0" applyFont="1" applyFill="1" applyBorder="1"/>
    <xf numFmtId="0" fontId="1" fillId="0" borderId="38" xfId="0" applyFont="1" applyFill="1" applyBorder="1"/>
    <xf numFmtId="0" fontId="5" fillId="0" borderId="34" xfId="0" applyFont="1" applyFill="1" applyBorder="1"/>
    <xf numFmtId="0" fontId="5" fillId="0" borderId="36" xfId="0" applyFont="1" applyFill="1" applyBorder="1"/>
    <xf numFmtId="0" fontId="5" fillId="0" borderId="10" xfId="0" applyFont="1" applyFill="1" applyBorder="1"/>
    <xf numFmtId="0" fontId="4" fillId="0" borderId="39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0" fontId="5" fillId="0" borderId="41" xfId="0" applyFont="1" applyFill="1" applyBorder="1" applyAlignment="1">
      <alignment horizontal="center"/>
    </xf>
    <xf numFmtId="0" fontId="5" fillId="0" borderId="35" xfId="0" applyFont="1" applyFill="1" applyBorder="1"/>
    <xf numFmtId="0" fontId="5" fillId="0" borderId="33" xfId="0" applyFont="1" applyFill="1" applyBorder="1"/>
    <xf numFmtId="0" fontId="5" fillId="0" borderId="12" xfId="0" applyFont="1" applyFill="1" applyBorder="1"/>
    <xf numFmtId="0" fontId="5" fillId="0" borderId="39" xfId="0" applyFont="1" applyFill="1" applyBorder="1" applyAlignment="1">
      <alignment horizontal="center"/>
    </xf>
    <xf numFmtId="164" fontId="1" fillId="0" borderId="22" xfId="0" applyNumberFormat="1" applyFont="1" applyFill="1" applyBorder="1"/>
    <xf numFmtId="0" fontId="5" fillId="0" borderId="43" xfId="0" applyFont="1" applyFill="1" applyBorder="1" applyAlignment="1">
      <alignment horizontal="center"/>
    </xf>
    <xf numFmtId="0" fontId="5" fillId="0" borderId="44" xfId="0" applyFont="1" applyFill="1" applyBorder="1" applyAlignment="1">
      <alignment horizontal="center"/>
    </xf>
    <xf numFmtId="0" fontId="5" fillId="0" borderId="45" xfId="0" applyFont="1" applyFill="1" applyBorder="1"/>
    <xf numFmtId="0" fontId="5" fillId="0" borderId="48" xfId="0" applyFont="1" applyFill="1" applyBorder="1"/>
    <xf numFmtId="0" fontId="5" fillId="0" borderId="49" xfId="0" applyFont="1" applyFill="1" applyBorder="1"/>
    <xf numFmtId="0" fontId="1" fillId="0" borderId="49" xfId="0" applyFont="1" applyFill="1" applyBorder="1"/>
    <xf numFmtId="0" fontId="5" fillId="0" borderId="50" xfId="0" applyFont="1" applyFill="1" applyBorder="1"/>
    <xf numFmtId="164" fontId="1" fillId="0" borderId="51" xfId="0" applyNumberFormat="1" applyFont="1" applyFill="1" applyBorder="1"/>
    <xf numFmtId="164" fontId="5" fillId="0" borderId="46" xfId="0" applyNumberFormat="1" applyFont="1" applyFill="1" applyBorder="1"/>
    <xf numFmtId="164" fontId="5" fillId="0" borderId="47" xfId="0" applyNumberFormat="1" applyFont="1" applyFill="1" applyBorder="1"/>
    <xf numFmtId="164" fontId="5" fillId="0" borderId="48" xfId="0" applyNumberFormat="1" applyFont="1" applyFill="1" applyBorder="1"/>
    <xf numFmtId="164" fontId="5" fillId="0" borderId="49" xfId="0" applyNumberFormat="1" applyFont="1" applyFill="1" applyBorder="1"/>
    <xf numFmtId="164" fontId="1" fillId="0" borderId="50" xfId="0" applyNumberFormat="1" applyFont="1" applyFill="1" applyBorder="1"/>
    <xf numFmtId="164" fontId="5" fillId="0" borderId="0" xfId="0" applyNumberFormat="1" applyFont="1" applyFill="1" applyBorder="1"/>
    <xf numFmtId="164" fontId="5" fillId="0" borderId="52" xfId="0" applyNumberFormat="1" applyFont="1" applyFill="1" applyBorder="1"/>
    <xf numFmtId="0" fontId="1" fillId="0" borderId="53" xfId="0" applyFont="1" applyFill="1" applyBorder="1"/>
    <xf numFmtId="0" fontId="1" fillId="0" borderId="54" xfId="0" applyFont="1" applyFill="1" applyBorder="1"/>
    <xf numFmtId="0" fontId="1" fillId="0" borderId="55" xfId="0" applyFont="1" applyFill="1" applyBorder="1"/>
    <xf numFmtId="0" fontId="1" fillId="0" borderId="56" xfId="0" applyFont="1" applyFill="1" applyBorder="1"/>
    <xf numFmtId="164" fontId="1" fillId="0" borderId="23" xfId="0" applyNumberFormat="1" applyFont="1" applyFill="1" applyBorder="1"/>
    <xf numFmtId="164" fontId="1" fillId="0" borderId="52" xfId="0" applyNumberFormat="1" applyFont="1" applyFill="1" applyBorder="1"/>
    <xf numFmtId="164" fontId="5" fillId="0" borderId="58" xfId="0" applyNumberFormat="1" applyFont="1" applyFill="1" applyBorder="1"/>
    <xf numFmtId="164" fontId="1" fillId="0" borderId="58" xfId="0" applyNumberFormat="1" applyFont="1" applyFill="1" applyBorder="1"/>
    <xf numFmtId="0" fontId="4" fillId="0" borderId="60" xfId="0" applyFont="1" applyFill="1" applyBorder="1" applyAlignment="1">
      <alignment horizontal="center"/>
    </xf>
    <xf numFmtId="0" fontId="5" fillId="0" borderId="61" xfId="0" applyFont="1" applyFill="1" applyBorder="1"/>
    <xf numFmtId="0" fontId="5" fillId="0" borderId="62" xfId="0" applyFont="1" applyFill="1" applyBorder="1"/>
    <xf numFmtId="0" fontId="5" fillId="0" borderId="63" xfId="0" applyFont="1" applyFill="1" applyBorder="1" applyAlignment="1">
      <alignment horizontal="center"/>
    </xf>
    <xf numFmtId="0" fontId="5" fillId="0" borderId="64" xfId="0" applyFont="1" applyFill="1" applyBorder="1"/>
    <xf numFmtId="164" fontId="5" fillId="0" borderId="64" xfId="0" applyNumberFormat="1" applyFont="1" applyFill="1" applyBorder="1"/>
    <xf numFmtId="164" fontId="5" fillId="0" borderId="65" xfId="0" applyNumberFormat="1" applyFont="1" applyFill="1" applyBorder="1"/>
    <xf numFmtId="164" fontId="1" fillId="0" borderId="67" xfId="0" applyNumberFormat="1" applyFont="1" applyFill="1" applyBorder="1"/>
    <xf numFmtId="164" fontId="4" fillId="0" borderId="68" xfId="0" applyNumberFormat="1" applyFont="1" applyFill="1" applyBorder="1"/>
    <xf numFmtId="164" fontId="1" fillId="0" borderId="69" xfId="0" applyNumberFormat="1" applyFont="1" applyFill="1" applyBorder="1"/>
    <xf numFmtId="0" fontId="1" fillId="0" borderId="15" xfId="0" applyFont="1" applyFill="1" applyBorder="1"/>
    <xf numFmtId="0" fontId="1" fillId="0" borderId="70" xfId="0" applyFont="1" applyFill="1" applyBorder="1"/>
    <xf numFmtId="0" fontId="1" fillId="0" borderId="71" xfId="0" applyFont="1" applyFill="1" applyBorder="1"/>
    <xf numFmtId="0" fontId="5" fillId="0" borderId="11" xfId="0" applyFont="1" applyFill="1" applyBorder="1"/>
    <xf numFmtId="0" fontId="5" fillId="0" borderId="72" xfId="0" applyFont="1" applyFill="1" applyBorder="1"/>
    <xf numFmtId="164" fontId="5" fillId="0" borderId="73" xfId="0" applyNumberFormat="1" applyFont="1" applyFill="1" applyBorder="1"/>
    <xf numFmtId="164" fontId="4" fillId="0" borderId="74" xfId="0" applyNumberFormat="1" applyFont="1" applyFill="1" applyBorder="1"/>
    <xf numFmtId="164" fontId="4" fillId="0" borderId="75" xfId="0" applyNumberFormat="1" applyFont="1" applyFill="1" applyBorder="1"/>
    <xf numFmtId="0" fontId="4" fillId="0" borderId="76" xfId="0" applyFont="1" applyFill="1" applyBorder="1" applyAlignment="1">
      <alignment horizontal="center"/>
    </xf>
    <xf numFmtId="0" fontId="5" fillId="0" borderId="42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164" fontId="1" fillId="0" borderId="26" xfId="0" applyNumberFormat="1" applyFont="1" applyFill="1" applyBorder="1"/>
    <xf numFmtId="164" fontId="1" fillId="0" borderId="24" xfId="0" applyNumberFormat="1" applyFont="1" applyFill="1" applyBorder="1"/>
    <xf numFmtId="0" fontId="5" fillId="0" borderId="73" xfId="0" applyFont="1" applyFill="1" applyBorder="1"/>
    <xf numFmtId="0" fontId="5" fillId="0" borderId="0" xfId="0" applyFont="1" applyFill="1" applyBorder="1"/>
    <xf numFmtId="0" fontId="5" fillId="0" borderId="52" xfId="0" applyFont="1" applyFill="1" applyBorder="1"/>
    <xf numFmtId="0" fontId="1" fillId="0" borderId="0" xfId="0" applyFont="1" applyFill="1" applyBorder="1"/>
    <xf numFmtId="164" fontId="6" fillId="0" borderId="66" xfId="0" applyNumberFormat="1" applyFont="1" applyFill="1" applyBorder="1"/>
    <xf numFmtId="164" fontId="6" fillId="0" borderId="77" xfId="0" applyNumberFormat="1" applyFont="1" applyFill="1" applyBorder="1"/>
    <xf numFmtId="164" fontId="6" fillId="0" borderId="78" xfId="0" applyNumberFormat="1" applyFont="1" applyFill="1" applyBorder="1"/>
    <xf numFmtId="164" fontId="1" fillId="0" borderId="77" xfId="0" applyNumberFormat="1" applyFont="1" applyFill="1" applyBorder="1"/>
    <xf numFmtId="0" fontId="1" fillId="0" borderId="79" xfId="0" applyFont="1" applyFill="1" applyBorder="1"/>
    <xf numFmtId="164" fontId="5" fillId="0" borderId="80" xfId="0" applyNumberFormat="1" applyFont="1" applyFill="1" applyBorder="1"/>
    <xf numFmtId="0" fontId="1" fillId="0" borderId="81" xfId="0" applyFont="1" applyFill="1" applyBorder="1"/>
    <xf numFmtId="0" fontId="1" fillId="0" borderId="52" xfId="0" applyFont="1" applyFill="1" applyBorder="1"/>
    <xf numFmtId="164" fontId="5" fillId="0" borderId="77" xfId="0" applyNumberFormat="1" applyFont="1" applyFill="1" applyBorder="1"/>
    <xf numFmtId="164" fontId="5" fillId="0" borderId="78" xfId="0" applyNumberFormat="1" applyFont="1" applyFill="1" applyBorder="1"/>
    <xf numFmtId="164" fontId="1" fillId="0" borderId="78" xfId="0" applyNumberFormat="1" applyFont="1" applyFill="1" applyBorder="1"/>
    <xf numFmtId="0" fontId="1" fillId="0" borderId="58" xfId="0" applyFont="1" applyFill="1" applyBorder="1"/>
    <xf numFmtId="0" fontId="5" fillId="0" borderId="58" xfId="0" applyFont="1" applyFill="1" applyBorder="1"/>
    <xf numFmtId="0" fontId="1" fillId="0" borderId="82" xfId="0" applyFont="1" applyFill="1" applyBorder="1"/>
    <xf numFmtId="164" fontId="1" fillId="0" borderId="83" xfId="0" applyNumberFormat="1" applyFont="1" applyFill="1" applyBorder="1"/>
    <xf numFmtId="164" fontId="8" fillId="0" borderId="84" xfId="0" applyNumberFormat="1" applyFont="1" applyFill="1" applyBorder="1"/>
    <xf numFmtId="0" fontId="1" fillId="0" borderId="86" xfId="0" applyFont="1" applyFill="1" applyBorder="1"/>
    <xf numFmtId="0" fontId="1" fillId="0" borderId="87" xfId="0" applyFont="1" applyFill="1" applyBorder="1"/>
    <xf numFmtId="0" fontId="1" fillId="0" borderId="88" xfId="0" applyFont="1" applyFill="1" applyBorder="1"/>
    <xf numFmtId="0" fontId="1" fillId="0" borderId="89" xfId="0" applyFont="1" applyFill="1" applyBorder="1"/>
    <xf numFmtId="0" fontId="1" fillId="0" borderId="90" xfId="0" applyFont="1" applyFill="1" applyBorder="1"/>
    <xf numFmtId="0" fontId="1" fillId="0" borderId="57" xfId="0" applyFont="1" applyFill="1" applyBorder="1"/>
    <xf numFmtId="0" fontId="1" fillId="0" borderId="59" xfId="0" applyFont="1" applyFill="1" applyBorder="1"/>
    <xf numFmtId="0" fontId="5" fillId="0" borderId="5" xfId="0" applyFont="1" applyFill="1" applyBorder="1"/>
    <xf numFmtId="0" fontId="5" fillId="0" borderId="7" xfId="0" applyFont="1" applyFill="1" applyBorder="1"/>
    <xf numFmtId="0" fontId="5" fillId="0" borderId="85" xfId="0" applyFont="1" applyFill="1" applyBorder="1"/>
    <xf numFmtId="0" fontId="1" fillId="0" borderId="1" xfId="0" applyFont="1" applyBorder="1"/>
    <xf numFmtId="0" fontId="4" fillId="0" borderId="1" xfId="0" applyFont="1" applyBorder="1"/>
    <xf numFmtId="0" fontId="3" fillId="0" borderId="1" xfId="0" applyFont="1" applyBorder="1"/>
    <xf numFmtId="0" fontId="4" fillId="2" borderId="4" xfId="0" applyFont="1" applyFill="1" applyBorder="1"/>
    <xf numFmtId="165" fontId="1" fillId="0" borderId="0" xfId="0" applyNumberFormat="1" applyFont="1"/>
    <xf numFmtId="164" fontId="1" fillId="0" borderId="0" xfId="0" applyNumberFormat="1" applyFont="1"/>
    <xf numFmtId="0" fontId="5" fillId="0" borderId="91" xfId="0" applyFont="1" applyBorder="1"/>
    <xf numFmtId="164" fontId="5" fillId="0" borderId="91" xfId="0" applyNumberFormat="1" applyFont="1" applyBorder="1"/>
    <xf numFmtId="165" fontId="5" fillId="0" borderId="91" xfId="0" applyNumberFormat="1" applyFont="1" applyBorder="1"/>
    <xf numFmtId="0" fontId="9" fillId="0" borderId="0" xfId="0" applyFont="1"/>
    <xf numFmtId="0" fontId="4" fillId="0" borderId="91" xfId="0" applyFont="1" applyBorder="1"/>
    <xf numFmtId="164" fontId="4" fillId="0" borderId="91" xfId="0" applyNumberFormat="1" applyFont="1" applyBorder="1"/>
    <xf numFmtId="0" fontId="5" fillId="0" borderId="0" xfId="0" applyFont="1"/>
    <xf numFmtId="164" fontId="5" fillId="0" borderId="0" xfId="0" applyNumberFormat="1" applyFont="1"/>
    <xf numFmtId="165" fontId="5" fillId="0" borderId="0" xfId="0" applyNumberFormat="1" applyFont="1"/>
    <xf numFmtId="164" fontId="4" fillId="0" borderId="0" xfId="0" applyNumberFormat="1" applyFont="1"/>
    <xf numFmtId="165" fontId="4" fillId="0" borderId="0" xfId="0" applyNumberFormat="1" applyFont="1"/>
    <xf numFmtId="0" fontId="10" fillId="2" borderId="0" xfId="0" applyFont="1" applyFill="1"/>
    <xf numFmtId="0" fontId="10" fillId="0" borderId="0" xfId="0" applyFont="1"/>
    <xf numFmtId="166" fontId="1" fillId="0" borderId="0" xfId="0" applyNumberFormat="1" applyFont="1"/>
    <xf numFmtId="0" fontId="4" fillId="2" borderId="91" xfId="0" applyFont="1" applyFill="1" applyBorder="1"/>
    <xf numFmtId="49" fontId="5" fillId="0" borderId="91" xfId="0" applyNumberFormat="1" applyFont="1" applyBorder="1"/>
    <xf numFmtId="166" fontId="5" fillId="0" borderId="91" xfId="0" applyNumberFormat="1" applyFont="1" applyBorder="1"/>
    <xf numFmtId="166" fontId="5" fillId="0" borderId="0" xfId="0" applyNumberFormat="1" applyFont="1"/>
    <xf numFmtId="0" fontId="5" fillId="0" borderId="0" xfId="0" applyFont="1" applyAlignment="1">
      <alignment wrapText="1"/>
    </xf>
    <xf numFmtId="166" fontId="5" fillId="0" borderId="0" xfId="0" applyNumberFormat="1" applyFont="1" applyAlignment="1">
      <alignment wrapText="1"/>
    </xf>
    <xf numFmtId="164" fontId="5" fillId="0" borderId="0" xfId="0" applyNumberFormat="1" applyFont="1" applyAlignment="1">
      <alignment wrapText="1"/>
    </xf>
    <xf numFmtId="0" fontId="5" fillId="0" borderId="0" xfId="0" applyFont="1" applyAlignment="1">
      <alignment horizontal="center" wrapText="1"/>
    </xf>
    <xf numFmtId="49" fontId="5" fillId="0" borderId="0" xfId="0" applyNumberFormat="1" applyFont="1" applyAlignment="1">
      <alignment horizontal="left" wrapText="1"/>
    </xf>
    <xf numFmtId="166" fontId="0" fillId="0" borderId="0" xfId="0" applyNumberFormat="1"/>
    <xf numFmtId="166" fontId="4" fillId="0" borderId="0" xfId="0" applyNumberFormat="1" applyFont="1"/>
    <xf numFmtId="0" fontId="11" fillId="0" borderId="91" xfId="0" applyFont="1" applyBorder="1"/>
    <xf numFmtId="166" fontId="11" fillId="0" borderId="91" xfId="0" applyNumberFormat="1" applyFont="1" applyBorder="1"/>
    <xf numFmtId="164" fontId="11" fillId="0" borderId="91" xfId="0" applyNumberFormat="1" applyFont="1" applyBorder="1"/>
    <xf numFmtId="165" fontId="5" fillId="0" borderId="0" xfId="0" applyNumberFormat="1" applyFont="1" applyAlignment="1">
      <alignment wrapText="1"/>
    </xf>
    <xf numFmtId="164" fontId="5" fillId="0" borderId="2" xfId="0" applyNumberFormat="1" applyFont="1" applyFill="1" applyBorder="1"/>
    <xf numFmtId="164" fontId="0" fillId="0" borderId="0" xfId="0" applyNumberFormat="1"/>
    <xf numFmtId="164" fontId="4" fillId="0" borderId="1" xfId="0" applyNumberFormat="1" applyFont="1" applyFill="1" applyBorder="1"/>
    <xf numFmtId="164" fontId="2" fillId="0" borderId="1" xfId="0" applyNumberFormat="1" applyFont="1" applyFill="1" applyBorder="1"/>
    <xf numFmtId="0" fontId="4" fillId="0" borderId="5" xfId="0" applyFont="1" applyFill="1" applyBorder="1"/>
    <xf numFmtId="164" fontId="4" fillId="0" borderId="5" xfId="0" applyNumberFormat="1" applyFont="1" applyFill="1" applyBorder="1"/>
    <xf numFmtId="0" fontId="4" fillId="0" borderId="6" xfId="0" applyFont="1" applyFill="1" applyBorder="1"/>
    <xf numFmtId="164" fontId="4" fillId="0" borderId="6" xfId="0" applyNumberFormat="1" applyFont="1" applyFill="1" applyBorder="1"/>
    <xf numFmtId="0" fontId="5" fillId="0" borderId="92" xfId="0" applyFont="1" applyFill="1" applyBorder="1" applyAlignment="1">
      <alignment horizontal="center"/>
    </xf>
    <xf numFmtId="0" fontId="1" fillId="0" borderId="74" xfId="0" applyFont="1" applyFill="1" applyBorder="1"/>
    <xf numFmtId="0" fontId="1" fillId="0" borderId="93" xfId="0" applyFont="1" applyFill="1" applyBorder="1"/>
    <xf numFmtId="164" fontId="1" fillId="0" borderId="94" xfId="0" applyNumberFormat="1" applyFont="1" applyFill="1" applyBorder="1"/>
    <xf numFmtId="164" fontId="8" fillId="0" borderId="95" xfId="0" applyNumberFormat="1" applyFont="1" applyFill="1" applyBorder="1"/>
    <xf numFmtId="166" fontId="12" fillId="0" borderId="91" xfId="0" applyNumberFormat="1" applyFont="1" applyBorder="1"/>
    <xf numFmtId="0" fontId="5" fillId="0" borderId="2" xfId="0" applyFont="1" applyFill="1" applyBorder="1" applyAlignment="1">
      <alignment wrapText="1"/>
    </xf>
    <xf numFmtId="0" fontId="5" fillId="0" borderId="47" xfId="0" applyFont="1" applyFill="1" applyBorder="1" applyAlignment="1">
      <alignment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"/>
  <sheetViews>
    <sheetView tabSelected="1" workbookViewId="0">
      <selection activeCell="B18" sqref="B18"/>
    </sheetView>
  </sheetViews>
  <sheetFormatPr defaultColWidth="0" defaultRowHeight="15" x14ac:dyDescent="0.25"/>
  <cols>
    <col min="1" max="1" width="35.7109375" customWidth="1"/>
    <col min="2" max="3" width="15.7109375" customWidth="1"/>
    <col min="4" max="6" width="8.7109375" customWidth="1"/>
    <col min="7" max="7" width="15.7109375" customWidth="1"/>
    <col min="8" max="8" width="3.7109375" customWidth="1"/>
    <col min="9" max="26" width="0" hidden="1" customWidth="1"/>
    <col min="27" max="16384" width="9.140625" hidden="1"/>
  </cols>
  <sheetData>
    <row r="1" spans="1:26" x14ac:dyDescent="0.25">
      <c r="A1" s="3"/>
      <c r="B1" s="3"/>
      <c r="C1" s="3"/>
      <c r="D1" s="3"/>
      <c r="E1" s="3"/>
      <c r="F1" s="3"/>
      <c r="G1" s="3"/>
    </row>
    <row r="2" spans="1:26" x14ac:dyDescent="0.25">
      <c r="A2" s="4" t="s">
        <v>0</v>
      </c>
      <c r="B2" s="3"/>
      <c r="C2" s="3"/>
      <c r="D2" s="3"/>
      <c r="E2" s="3"/>
      <c r="F2" s="6" t="s">
        <v>2</v>
      </c>
      <c r="G2" s="6"/>
    </row>
    <row r="3" spans="1:26" x14ac:dyDescent="0.25">
      <c r="A3" s="3"/>
      <c r="B3" s="3"/>
      <c r="C3" s="3"/>
      <c r="D3" s="3"/>
      <c r="E3" s="3"/>
      <c r="F3" s="7" t="s">
        <v>3</v>
      </c>
      <c r="G3" s="7" t="s">
        <v>4</v>
      </c>
    </row>
    <row r="4" spans="1:26" x14ac:dyDescent="0.25">
      <c r="A4" s="5" t="s">
        <v>1</v>
      </c>
      <c r="B4" s="3"/>
      <c r="C4" s="3"/>
      <c r="D4" s="3"/>
      <c r="E4" s="3"/>
      <c r="F4" s="8">
        <v>0.2</v>
      </c>
      <c r="G4" s="8">
        <v>0</v>
      </c>
    </row>
    <row r="5" spans="1:26" x14ac:dyDescent="0.25">
      <c r="A5" s="3"/>
      <c r="B5" s="3"/>
      <c r="C5" s="3"/>
      <c r="D5" s="3"/>
      <c r="E5" s="3"/>
      <c r="F5" s="3"/>
      <c r="G5" s="3"/>
    </row>
    <row r="6" spans="1:26" x14ac:dyDescent="0.25">
      <c r="A6" s="9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9" t="s">
        <v>11</v>
      </c>
    </row>
    <row r="7" spans="1:26" ht="23.25" x14ac:dyDescent="0.25">
      <c r="A7" s="192" t="s">
        <v>12</v>
      </c>
      <c r="B7" s="178">
        <f>'SO 12894'!I74-Rekapitulácia!D7</f>
        <v>0</v>
      </c>
      <c r="C7" s="178">
        <f>'Kryci_list 12894'!J26</f>
        <v>0</v>
      </c>
      <c r="D7" s="178">
        <v>0</v>
      </c>
      <c r="E7" s="178">
        <f>'Kryci_list 12894'!J17</f>
        <v>0</v>
      </c>
      <c r="F7" s="178">
        <v>0</v>
      </c>
      <c r="G7" s="178">
        <f>B7+C7+D7+E7+F7</f>
        <v>0</v>
      </c>
      <c r="K7">
        <f>'SO 12894'!K74</f>
        <v>0</v>
      </c>
      <c r="Q7">
        <v>30.126000000000001</v>
      </c>
    </row>
    <row r="8" spans="1:26" ht="34.5" x14ac:dyDescent="0.25">
      <c r="A8" s="192" t="s">
        <v>13</v>
      </c>
      <c r="B8" s="178">
        <f>'SO 12895'!I98-Rekapitulácia!D8</f>
        <v>0</v>
      </c>
      <c r="C8" s="178">
        <f>'Kryci_list 12895'!J26</f>
        <v>0</v>
      </c>
      <c r="D8" s="178">
        <v>0</v>
      </c>
      <c r="E8" s="178">
        <f>'Kryci_list 12895'!J17</f>
        <v>0</v>
      </c>
      <c r="F8" s="178">
        <v>0</v>
      </c>
      <c r="G8" s="178">
        <f>B8+C8+D8+E8+F8</f>
        <v>0</v>
      </c>
      <c r="K8">
        <f>'SO 12895'!K98</f>
        <v>0</v>
      </c>
      <c r="Q8">
        <v>30.126000000000001</v>
      </c>
    </row>
    <row r="9" spans="1:26" x14ac:dyDescent="0.25">
      <c r="A9" s="192" t="s">
        <v>14</v>
      </c>
      <c r="B9" s="178">
        <f>'SO 12898'!I58-Rekapitulácia!D9</f>
        <v>0</v>
      </c>
      <c r="C9" s="178">
        <f>'Kryci_list 12898'!J26</f>
        <v>0</v>
      </c>
      <c r="D9" s="178">
        <v>0</v>
      </c>
      <c r="E9" s="178">
        <f>'Kryci_list 12898'!J17</f>
        <v>0</v>
      </c>
      <c r="F9" s="178">
        <v>0</v>
      </c>
      <c r="G9" s="178">
        <f>B9+C9+D9+E9+F9</f>
        <v>0</v>
      </c>
      <c r="K9">
        <f>'SO 12898'!K58</f>
        <v>0</v>
      </c>
      <c r="Q9">
        <v>30.126000000000001</v>
      </c>
    </row>
    <row r="10" spans="1:26" x14ac:dyDescent="0.25">
      <c r="A10" s="193" t="s">
        <v>15</v>
      </c>
      <c r="B10" s="76">
        <f>'SO 12902'!I70-Rekapitulácia!D10</f>
        <v>0</v>
      </c>
      <c r="C10" s="76">
        <f>'Kryci_list 12902'!J26</f>
        <v>0</v>
      </c>
      <c r="D10" s="76">
        <v>0</v>
      </c>
      <c r="E10" s="76">
        <f>'Kryci_list 12902'!J17</f>
        <v>0</v>
      </c>
      <c r="F10" s="76">
        <v>0</v>
      </c>
      <c r="G10" s="76">
        <f>B10+C10+D10+E10+F10</f>
        <v>0</v>
      </c>
      <c r="K10">
        <f>'SO 12902'!K70</f>
        <v>0</v>
      </c>
      <c r="Q10">
        <v>30.126000000000001</v>
      </c>
    </row>
    <row r="11" spans="1:26" x14ac:dyDescent="0.25">
      <c r="A11" s="184" t="s">
        <v>458</v>
      </c>
      <c r="B11" s="185">
        <f>SUM(B7:B10)</f>
        <v>0</v>
      </c>
      <c r="C11" s="185">
        <f>SUM(C7:C10)</f>
        <v>0</v>
      </c>
      <c r="D11" s="185">
        <f>SUM(D7:D10)</f>
        <v>0</v>
      </c>
      <c r="E11" s="185">
        <f>SUM(E7:E10)</f>
        <v>0</v>
      </c>
      <c r="F11" s="185">
        <f>SUM(F7:F10)</f>
        <v>0</v>
      </c>
      <c r="G11" s="185">
        <f>SUM(G7:G10)-SUM(Z7:Z10)</f>
        <v>0</v>
      </c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</row>
    <row r="12" spans="1:26" x14ac:dyDescent="0.25">
      <c r="A12" s="182" t="s">
        <v>459</v>
      </c>
      <c r="B12" s="183">
        <f>G11-SUM(Rekapitulácia!K7:'Rekapitulácia'!K10)*1</f>
        <v>0</v>
      </c>
      <c r="C12" s="183"/>
      <c r="D12" s="183"/>
      <c r="E12" s="183"/>
      <c r="F12" s="183"/>
      <c r="G12" s="183">
        <f>ROUND(((ROUND(B12,2)*20)/100),2)*1</f>
        <v>0</v>
      </c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</row>
    <row r="13" spans="1:26" x14ac:dyDescent="0.25">
      <c r="A13" s="5" t="s">
        <v>460</v>
      </c>
      <c r="B13" s="180">
        <f>(G11-B12)</f>
        <v>0</v>
      </c>
      <c r="C13" s="180"/>
      <c r="D13" s="180"/>
      <c r="E13" s="180"/>
      <c r="F13" s="180"/>
      <c r="G13" s="180">
        <f>ROUND(((ROUND(B13,2)*0)/100),2)</f>
        <v>0</v>
      </c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</row>
    <row r="14" spans="1:26" x14ac:dyDescent="0.25">
      <c r="A14" s="5" t="s">
        <v>461</v>
      </c>
      <c r="B14" s="180"/>
      <c r="C14" s="180"/>
      <c r="D14" s="180"/>
      <c r="E14" s="180"/>
      <c r="F14" s="180"/>
      <c r="G14" s="180">
        <f>SUM(G11:G13)</f>
        <v>0</v>
      </c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</row>
    <row r="15" spans="1:26" x14ac:dyDescent="0.25">
      <c r="A15" s="10"/>
      <c r="B15" s="181"/>
      <c r="C15" s="181"/>
      <c r="D15" s="181"/>
      <c r="E15" s="181"/>
      <c r="F15" s="181"/>
      <c r="G15" s="181"/>
    </row>
    <row r="16" spans="1:26" x14ac:dyDescent="0.25">
      <c r="A16" s="10"/>
      <c r="B16" s="181"/>
      <c r="C16" s="181"/>
      <c r="D16" s="181"/>
      <c r="E16" s="181"/>
      <c r="F16" s="181"/>
      <c r="G16" s="181"/>
    </row>
    <row r="17" spans="1:7" x14ac:dyDescent="0.25">
      <c r="A17" s="10"/>
      <c r="B17" s="181"/>
      <c r="C17" s="181"/>
      <c r="D17" s="181"/>
      <c r="E17" s="181"/>
      <c r="F17" s="181"/>
      <c r="G17" s="181"/>
    </row>
    <row r="18" spans="1:7" x14ac:dyDescent="0.25">
      <c r="A18" s="10"/>
      <c r="B18" s="181"/>
      <c r="C18" s="181"/>
      <c r="D18" s="181"/>
      <c r="E18" s="181"/>
      <c r="F18" s="181"/>
      <c r="G18" s="181"/>
    </row>
    <row r="19" spans="1:7" x14ac:dyDescent="0.25">
      <c r="A19" s="10"/>
      <c r="B19" s="181"/>
      <c r="C19" s="181"/>
      <c r="D19" s="181"/>
      <c r="E19" s="181"/>
      <c r="F19" s="181"/>
      <c r="G19" s="181"/>
    </row>
    <row r="20" spans="1:7" x14ac:dyDescent="0.25">
      <c r="A20" s="10"/>
      <c r="B20" s="181"/>
      <c r="C20" s="181"/>
      <c r="D20" s="181"/>
      <c r="E20" s="181"/>
      <c r="F20" s="181"/>
      <c r="G20" s="181"/>
    </row>
    <row r="21" spans="1:7" x14ac:dyDescent="0.25">
      <c r="A21" s="10"/>
      <c r="B21" s="181"/>
      <c r="C21" s="181"/>
      <c r="D21" s="181"/>
      <c r="E21" s="181"/>
      <c r="F21" s="181"/>
      <c r="G21" s="181"/>
    </row>
    <row r="22" spans="1:7" x14ac:dyDescent="0.25">
      <c r="A22" s="10"/>
      <c r="B22" s="181"/>
      <c r="C22" s="181"/>
      <c r="D22" s="181"/>
      <c r="E22" s="181"/>
      <c r="F22" s="181"/>
      <c r="G22" s="181"/>
    </row>
    <row r="23" spans="1:7" x14ac:dyDescent="0.25">
      <c r="A23" s="10"/>
      <c r="B23" s="181"/>
      <c r="C23" s="181"/>
      <c r="D23" s="181"/>
      <c r="E23" s="181"/>
      <c r="F23" s="181"/>
      <c r="G23" s="181"/>
    </row>
    <row r="24" spans="1:7" x14ac:dyDescent="0.25">
      <c r="A24" s="10"/>
      <c r="B24" s="181"/>
      <c r="C24" s="181"/>
      <c r="D24" s="181"/>
      <c r="E24" s="181"/>
      <c r="F24" s="181"/>
      <c r="G24" s="181"/>
    </row>
    <row r="25" spans="1:7" x14ac:dyDescent="0.25">
      <c r="A25" s="10"/>
      <c r="B25" s="181"/>
      <c r="C25" s="181"/>
      <c r="D25" s="181"/>
      <c r="E25" s="181"/>
      <c r="F25" s="181"/>
      <c r="G25" s="181"/>
    </row>
    <row r="26" spans="1:7" x14ac:dyDescent="0.25">
      <c r="A26" s="10"/>
      <c r="B26" s="181"/>
      <c r="C26" s="181"/>
      <c r="D26" s="181"/>
      <c r="E26" s="181"/>
      <c r="F26" s="181"/>
      <c r="G26" s="181"/>
    </row>
    <row r="27" spans="1:7" x14ac:dyDescent="0.25">
      <c r="A27" s="10"/>
      <c r="B27" s="181"/>
      <c r="C27" s="181"/>
      <c r="D27" s="181"/>
      <c r="E27" s="181"/>
      <c r="F27" s="181"/>
      <c r="G27" s="181"/>
    </row>
    <row r="28" spans="1:7" x14ac:dyDescent="0.25">
      <c r="A28" s="10"/>
      <c r="B28" s="181"/>
      <c r="C28" s="181"/>
      <c r="D28" s="181"/>
      <c r="E28" s="181"/>
      <c r="F28" s="181"/>
      <c r="G28" s="181"/>
    </row>
    <row r="29" spans="1:7" x14ac:dyDescent="0.25">
      <c r="A29" s="10"/>
      <c r="B29" s="181"/>
      <c r="C29" s="181"/>
      <c r="D29" s="181"/>
      <c r="E29" s="181"/>
      <c r="F29" s="181"/>
      <c r="G29" s="181"/>
    </row>
    <row r="30" spans="1:7" x14ac:dyDescent="0.25">
      <c r="A30" s="1"/>
      <c r="B30" s="148"/>
      <c r="C30" s="148"/>
      <c r="D30" s="148"/>
      <c r="E30" s="148"/>
      <c r="F30" s="148"/>
      <c r="G30" s="148"/>
    </row>
    <row r="31" spans="1:7" x14ac:dyDescent="0.25">
      <c r="A31" s="1"/>
      <c r="B31" s="148"/>
      <c r="C31" s="148"/>
      <c r="D31" s="148"/>
      <c r="E31" s="148"/>
      <c r="F31" s="148"/>
      <c r="G31" s="148"/>
    </row>
    <row r="32" spans="1:7" x14ac:dyDescent="0.25">
      <c r="A32" s="1"/>
      <c r="B32" s="148"/>
      <c r="C32" s="148"/>
      <c r="D32" s="148"/>
      <c r="E32" s="148"/>
      <c r="F32" s="148"/>
      <c r="G32" s="148"/>
    </row>
    <row r="33" spans="1:7" x14ac:dyDescent="0.25">
      <c r="A33" s="1"/>
      <c r="B33" s="148"/>
      <c r="C33" s="148"/>
      <c r="D33" s="148"/>
      <c r="E33" s="148"/>
      <c r="F33" s="148"/>
      <c r="G33" s="148"/>
    </row>
    <row r="34" spans="1:7" x14ac:dyDescent="0.25">
      <c r="A34" s="1"/>
      <c r="B34" s="148"/>
      <c r="C34" s="148"/>
      <c r="D34" s="148"/>
      <c r="E34" s="148"/>
      <c r="F34" s="148"/>
      <c r="G34" s="148"/>
    </row>
    <row r="35" spans="1:7" x14ac:dyDescent="0.25">
      <c r="A35" s="1"/>
      <c r="B35" s="148"/>
      <c r="C35" s="148"/>
      <c r="D35" s="148"/>
      <c r="E35" s="148"/>
      <c r="F35" s="148"/>
      <c r="G35" s="148"/>
    </row>
    <row r="36" spans="1:7" x14ac:dyDescent="0.25">
      <c r="A36" s="1"/>
      <c r="B36" s="148"/>
      <c r="C36" s="148"/>
      <c r="D36" s="148"/>
      <c r="E36" s="148"/>
      <c r="F36" s="148"/>
      <c r="G36" s="148"/>
    </row>
    <row r="37" spans="1:7" x14ac:dyDescent="0.25">
      <c r="A37" s="1"/>
      <c r="B37" s="148"/>
      <c r="C37" s="148"/>
      <c r="D37" s="148"/>
      <c r="E37" s="148"/>
      <c r="F37" s="148"/>
      <c r="G37" s="148"/>
    </row>
    <row r="38" spans="1:7" x14ac:dyDescent="0.25">
      <c r="A38" s="1"/>
      <c r="B38" s="148"/>
      <c r="C38" s="148"/>
      <c r="D38" s="148"/>
      <c r="E38" s="148"/>
      <c r="F38" s="148"/>
      <c r="G38" s="148"/>
    </row>
    <row r="39" spans="1:7" x14ac:dyDescent="0.25">
      <c r="A39" s="1"/>
      <c r="B39" s="148"/>
      <c r="C39" s="148"/>
      <c r="D39" s="148"/>
      <c r="E39" s="148"/>
      <c r="F39" s="148"/>
      <c r="G39" s="148"/>
    </row>
    <row r="40" spans="1:7" x14ac:dyDescent="0.25">
      <c r="A40" s="1"/>
      <c r="B40" s="148"/>
      <c r="C40" s="148"/>
      <c r="D40" s="148"/>
      <c r="E40" s="148"/>
      <c r="F40" s="148"/>
      <c r="G40" s="148"/>
    </row>
    <row r="41" spans="1:7" x14ac:dyDescent="0.25">
      <c r="A41" s="1"/>
      <c r="B41" s="148"/>
      <c r="C41" s="148"/>
      <c r="D41" s="148"/>
      <c r="E41" s="148"/>
      <c r="F41" s="148"/>
      <c r="G41" s="148"/>
    </row>
    <row r="42" spans="1:7" x14ac:dyDescent="0.25">
      <c r="A42" s="1"/>
      <c r="B42" s="148"/>
      <c r="C42" s="148"/>
      <c r="D42" s="148"/>
      <c r="E42" s="148"/>
      <c r="F42" s="148"/>
      <c r="G42" s="148"/>
    </row>
    <row r="43" spans="1:7" x14ac:dyDescent="0.25">
      <c r="A43" s="1"/>
      <c r="B43" s="148"/>
      <c r="C43" s="148"/>
      <c r="D43" s="148"/>
      <c r="E43" s="148"/>
      <c r="F43" s="148"/>
      <c r="G43" s="148"/>
    </row>
    <row r="44" spans="1:7" x14ac:dyDescent="0.25">
      <c r="B44" s="179"/>
      <c r="C44" s="179"/>
      <c r="D44" s="179"/>
      <c r="E44" s="179"/>
      <c r="F44" s="179"/>
      <c r="G44" s="179"/>
    </row>
    <row r="45" spans="1:7" x14ac:dyDescent="0.25">
      <c r="B45" s="179"/>
      <c r="C45" s="179"/>
      <c r="D45" s="179"/>
      <c r="E45" s="179"/>
      <c r="F45" s="179"/>
      <c r="G45" s="179"/>
    </row>
    <row r="46" spans="1:7" x14ac:dyDescent="0.25">
      <c r="B46" s="179"/>
      <c r="C46" s="179"/>
      <c r="D46" s="179"/>
      <c r="E46" s="179"/>
      <c r="F46" s="179"/>
      <c r="G46" s="179"/>
    </row>
    <row r="47" spans="1:7" x14ac:dyDescent="0.25">
      <c r="B47" s="179"/>
      <c r="C47" s="179"/>
      <c r="D47" s="179"/>
      <c r="E47" s="179"/>
      <c r="F47" s="179"/>
      <c r="G47" s="179"/>
    </row>
    <row r="48" spans="1:7" x14ac:dyDescent="0.25">
      <c r="B48" s="179"/>
      <c r="C48" s="179"/>
      <c r="D48" s="179"/>
      <c r="E48" s="179"/>
      <c r="F48" s="179"/>
      <c r="G48" s="179"/>
    </row>
    <row r="49" spans="2:7" x14ac:dyDescent="0.25">
      <c r="B49" s="179"/>
      <c r="C49" s="179"/>
      <c r="D49" s="179"/>
      <c r="E49" s="179"/>
      <c r="F49" s="179"/>
      <c r="G49" s="179"/>
    </row>
    <row r="50" spans="2:7" x14ac:dyDescent="0.25">
      <c r="B50" s="179"/>
      <c r="C50" s="179"/>
      <c r="D50" s="179"/>
      <c r="E50" s="179"/>
      <c r="F50" s="179"/>
      <c r="G50" s="179"/>
    </row>
    <row r="51" spans="2:7" x14ac:dyDescent="0.25">
      <c r="B51" s="179"/>
      <c r="C51" s="179"/>
      <c r="D51" s="179"/>
      <c r="E51" s="179"/>
      <c r="F51" s="179"/>
      <c r="G51" s="179"/>
    </row>
    <row r="52" spans="2:7" x14ac:dyDescent="0.25">
      <c r="B52" s="179"/>
      <c r="C52" s="179"/>
      <c r="D52" s="179"/>
      <c r="E52" s="179"/>
      <c r="F52" s="179"/>
      <c r="G52" s="179"/>
    </row>
    <row r="53" spans="2:7" x14ac:dyDescent="0.25">
      <c r="B53" s="179"/>
      <c r="C53" s="179"/>
      <c r="D53" s="179"/>
      <c r="E53" s="179"/>
      <c r="F53" s="179"/>
      <c r="G53" s="179"/>
    </row>
    <row r="54" spans="2:7" x14ac:dyDescent="0.25">
      <c r="B54" s="179"/>
      <c r="C54" s="179"/>
      <c r="D54" s="179"/>
      <c r="E54" s="179"/>
      <c r="F54" s="179"/>
      <c r="G54" s="179"/>
    </row>
    <row r="55" spans="2:7" x14ac:dyDescent="0.25">
      <c r="B55" s="179"/>
      <c r="C55" s="179"/>
      <c r="D55" s="179"/>
      <c r="E55" s="179"/>
      <c r="F55" s="179"/>
      <c r="G55" s="179"/>
    </row>
    <row r="56" spans="2:7" x14ac:dyDescent="0.25">
      <c r="B56" s="179"/>
      <c r="C56" s="179"/>
      <c r="D56" s="179"/>
      <c r="E56" s="179"/>
      <c r="F56" s="179"/>
      <c r="G56" s="179"/>
    </row>
    <row r="57" spans="2:7" x14ac:dyDescent="0.25">
      <c r="B57" s="179"/>
      <c r="C57" s="179"/>
      <c r="D57" s="179"/>
      <c r="E57" s="179"/>
      <c r="F57" s="179"/>
      <c r="G57" s="179"/>
    </row>
    <row r="58" spans="2:7" x14ac:dyDescent="0.25">
      <c r="B58" s="179"/>
      <c r="C58" s="179"/>
      <c r="D58" s="179"/>
      <c r="E58" s="179"/>
      <c r="F58" s="179"/>
      <c r="G58" s="179"/>
    </row>
    <row r="59" spans="2:7" x14ac:dyDescent="0.25">
      <c r="B59" s="179"/>
      <c r="C59" s="179"/>
      <c r="D59" s="179"/>
      <c r="E59" s="179"/>
      <c r="F59" s="179"/>
      <c r="G59" s="179"/>
    </row>
    <row r="60" spans="2:7" x14ac:dyDescent="0.25">
      <c r="B60" s="179"/>
      <c r="C60" s="179"/>
      <c r="D60" s="179"/>
      <c r="E60" s="179"/>
      <c r="F60" s="179"/>
      <c r="G60" s="179"/>
    </row>
    <row r="61" spans="2:7" x14ac:dyDescent="0.25">
      <c r="B61" s="179"/>
      <c r="C61" s="179"/>
      <c r="D61" s="179"/>
      <c r="E61" s="179"/>
      <c r="F61" s="179"/>
      <c r="G61" s="179"/>
    </row>
    <row r="62" spans="2:7" x14ac:dyDescent="0.25">
      <c r="B62" s="179"/>
      <c r="C62" s="179"/>
      <c r="D62" s="179"/>
      <c r="E62" s="179"/>
      <c r="F62" s="179"/>
      <c r="G62" s="179"/>
    </row>
    <row r="63" spans="2:7" x14ac:dyDescent="0.25">
      <c r="B63" s="179"/>
      <c r="C63" s="179"/>
      <c r="D63" s="179"/>
      <c r="E63" s="179"/>
      <c r="F63" s="179"/>
      <c r="G63" s="179"/>
    </row>
    <row r="64" spans="2:7" x14ac:dyDescent="0.25">
      <c r="B64" s="179"/>
      <c r="C64" s="179"/>
      <c r="D64" s="179"/>
      <c r="E64" s="179"/>
      <c r="F64" s="179"/>
      <c r="G64" s="179"/>
    </row>
    <row r="65" spans="2:7" x14ac:dyDescent="0.25">
      <c r="B65" s="179"/>
      <c r="C65" s="179"/>
      <c r="D65" s="179"/>
      <c r="E65" s="179"/>
      <c r="F65" s="179"/>
      <c r="G65" s="179"/>
    </row>
    <row r="66" spans="2:7" x14ac:dyDescent="0.25">
      <c r="B66" s="179"/>
      <c r="C66" s="179"/>
      <c r="D66" s="179"/>
      <c r="E66" s="179"/>
      <c r="F66" s="179"/>
      <c r="G66" s="179"/>
    </row>
    <row r="67" spans="2:7" x14ac:dyDescent="0.25">
      <c r="B67" s="179"/>
      <c r="C67" s="179"/>
      <c r="D67" s="179"/>
      <c r="E67" s="179"/>
      <c r="F67" s="179"/>
      <c r="G67" s="179"/>
    </row>
    <row r="68" spans="2:7" x14ac:dyDescent="0.25">
      <c r="B68" s="179"/>
      <c r="C68" s="179"/>
      <c r="D68" s="179"/>
      <c r="E68" s="179"/>
      <c r="F68" s="179"/>
      <c r="G68" s="179"/>
    </row>
    <row r="69" spans="2:7" x14ac:dyDescent="0.25">
      <c r="B69" s="179"/>
      <c r="C69" s="179"/>
      <c r="D69" s="179"/>
      <c r="E69" s="179"/>
      <c r="F69" s="179"/>
      <c r="G69" s="179"/>
    </row>
    <row r="70" spans="2:7" x14ac:dyDescent="0.25">
      <c r="B70" s="179"/>
      <c r="C70" s="179"/>
      <c r="D70" s="179"/>
      <c r="E70" s="179"/>
      <c r="F70" s="179"/>
      <c r="G70" s="179"/>
    </row>
    <row r="71" spans="2:7" x14ac:dyDescent="0.25">
      <c r="B71" s="179"/>
      <c r="C71" s="179"/>
      <c r="D71" s="179"/>
      <c r="E71" s="179"/>
      <c r="F71" s="179"/>
      <c r="G71" s="179"/>
    </row>
    <row r="72" spans="2:7" x14ac:dyDescent="0.25">
      <c r="B72" s="179"/>
      <c r="C72" s="179"/>
      <c r="D72" s="179"/>
      <c r="E72" s="179"/>
      <c r="F72" s="179"/>
      <c r="G72" s="179"/>
    </row>
    <row r="73" spans="2:7" x14ac:dyDescent="0.25">
      <c r="B73" s="179"/>
      <c r="C73" s="179"/>
      <c r="D73" s="179"/>
      <c r="E73" s="179"/>
      <c r="F73" s="179"/>
      <c r="G73" s="179"/>
    </row>
    <row r="74" spans="2:7" x14ac:dyDescent="0.25">
      <c r="B74" s="179"/>
      <c r="C74" s="179"/>
      <c r="D74" s="179"/>
      <c r="E74" s="179"/>
      <c r="F74" s="179"/>
      <c r="G74" s="179"/>
    </row>
    <row r="75" spans="2:7" x14ac:dyDescent="0.25">
      <c r="B75" s="179"/>
      <c r="C75" s="179"/>
      <c r="D75" s="179"/>
      <c r="E75" s="179"/>
      <c r="F75" s="179"/>
      <c r="G75" s="179"/>
    </row>
    <row r="76" spans="2:7" x14ac:dyDescent="0.25">
      <c r="B76" s="179"/>
      <c r="C76" s="179"/>
      <c r="D76" s="179"/>
      <c r="E76" s="179"/>
      <c r="F76" s="179"/>
      <c r="G76" s="179"/>
    </row>
    <row r="77" spans="2:7" x14ac:dyDescent="0.25">
      <c r="B77" s="179"/>
      <c r="C77" s="179"/>
      <c r="D77" s="179"/>
      <c r="E77" s="179"/>
      <c r="F77" s="179"/>
      <c r="G77" s="179"/>
    </row>
    <row r="78" spans="2:7" x14ac:dyDescent="0.25">
      <c r="B78" s="179"/>
      <c r="C78" s="179"/>
      <c r="D78" s="179"/>
      <c r="E78" s="179"/>
      <c r="F78" s="179"/>
      <c r="G78" s="179"/>
    </row>
    <row r="79" spans="2:7" x14ac:dyDescent="0.25">
      <c r="B79" s="179"/>
      <c r="C79" s="179"/>
      <c r="D79" s="179"/>
      <c r="E79" s="179"/>
      <c r="F79" s="179"/>
      <c r="G79" s="179"/>
    </row>
    <row r="80" spans="2:7" x14ac:dyDescent="0.25">
      <c r="B80" s="179"/>
      <c r="C80" s="179"/>
      <c r="D80" s="179"/>
      <c r="E80" s="179"/>
      <c r="F80" s="179"/>
      <c r="G80" s="179"/>
    </row>
    <row r="81" spans="2:7" x14ac:dyDescent="0.25">
      <c r="B81" s="179"/>
      <c r="C81" s="179"/>
      <c r="D81" s="179"/>
      <c r="E81" s="179"/>
      <c r="F81" s="179"/>
      <c r="G81" s="179"/>
    </row>
    <row r="82" spans="2:7" x14ac:dyDescent="0.25">
      <c r="B82" s="179"/>
      <c r="C82" s="179"/>
      <c r="D82" s="179"/>
      <c r="E82" s="179"/>
      <c r="F82" s="179"/>
      <c r="G82" s="179"/>
    </row>
    <row r="83" spans="2:7" x14ac:dyDescent="0.25">
      <c r="B83" s="179"/>
      <c r="C83" s="179"/>
      <c r="D83" s="179"/>
      <c r="E83" s="179"/>
      <c r="F83" s="179"/>
      <c r="G83" s="179"/>
    </row>
    <row r="84" spans="2:7" x14ac:dyDescent="0.25">
      <c r="B84" s="179"/>
      <c r="C84" s="179"/>
      <c r="D84" s="179"/>
      <c r="E84" s="179"/>
      <c r="F84" s="179"/>
      <c r="G84" s="179"/>
    </row>
    <row r="85" spans="2:7" x14ac:dyDescent="0.25">
      <c r="B85" s="179"/>
      <c r="C85" s="179"/>
      <c r="D85" s="179"/>
      <c r="E85" s="179"/>
      <c r="F85" s="179"/>
      <c r="G85" s="179"/>
    </row>
    <row r="86" spans="2:7" x14ac:dyDescent="0.25">
      <c r="B86" s="179"/>
      <c r="C86" s="179"/>
      <c r="D86" s="179"/>
      <c r="E86" s="179"/>
      <c r="F86" s="179"/>
      <c r="G86" s="179"/>
    </row>
    <row r="87" spans="2:7" x14ac:dyDescent="0.25">
      <c r="B87" s="179"/>
      <c r="C87" s="179"/>
      <c r="D87" s="179"/>
      <c r="E87" s="179"/>
      <c r="F87" s="179"/>
      <c r="G87" s="179"/>
    </row>
    <row r="88" spans="2:7" x14ac:dyDescent="0.25">
      <c r="B88" s="179"/>
      <c r="C88" s="179"/>
      <c r="D88" s="179"/>
      <c r="E88" s="179"/>
      <c r="F88" s="179"/>
      <c r="G88" s="179"/>
    </row>
    <row r="89" spans="2:7" x14ac:dyDescent="0.25">
      <c r="B89" s="179"/>
      <c r="C89" s="179"/>
      <c r="D89" s="179"/>
      <c r="E89" s="179"/>
      <c r="F89" s="179"/>
      <c r="G89" s="179"/>
    </row>
    <row r="90" spans="2:7" x14ac:dyDescent="0.25">
      <c r="B90" s="179"/>
      <c r="C90" s="179"/>
      <c r="D90" s="179"/>
      <c r="E90" s="179"/>
      <c r="F90" s="179"/>
      <c r="G90" s="179"/>
    </row>
    <row r="91" spans="2:7" x14ac:dyDescent="0.25">
      <c r="B91" s="179"/>
      <c r="C91" s="179"/>
      <c r="D91" s="179"/>
      <c r="E91" s="179"/>
      <c r="F91" s="179"/>
      <c r="G91" s="179"/>
    </row>
    <row r="92" spans="2:7" x14ac:dyDescent="0.25">
      <c r="B92" s="179"/>
      <c r="C92" s="179"/>
      <c r="D92" s="179"/>
      <c r="E92" s="179"/>
      <c r="F92" s="179"/>
      <c r="G92" s="179"/>
    </row>
    <row r="93" spans="2:7" x14ac:dyDescent="0.25">
      <c r="B93" s="179"/>
      <c r="C93" s="179"/>
      <c r="D93" s="179"/>
      <c r="E93" s="179"/>
      <c r="F93" s="179"/>
      <c r="G93" s="179"/>
    </row>
    <row r="94" spans="2:7" x14ac:dyDescent="0.25">
      <c r="B94" s="179"/>
      <c r="C94" s="179"/>
      <c r="D94" s="179"/>
      <c r="E94" s="179"/>
      <c r="F94" s="179"/>
      <c r="G94" s="179"/>
    </row>
    <row r="95" spans="2:7" x14ac:dyDescent="0.25">
      <c r="B95" s="179"/>
      <c r="C95" s="179"/>
      <c r="D95" s="179"/>
      <c r="E95" s="179"/>
      <c r="F95" s="179"/>
      <c r="G95" s="179"/>
    </row>
    <row r="96" spans="2:7" x14ac:dyDescent="0.25">
      <c r="B96" s="179"/>
      <c r="C96" s="179"/>
      <c r="D96" s="179"/>
      <c r="E96" s="179"/>
      <c r="F96" s="179"/>
      <c r="G96" s="179"/>
    </row>
    <row r="97" spans="2:7" x14ac:dyDescent="0.25">
      <c r="B97" s="179"/>
      <c r="C97" s="179"/>
      <c r="D97" s="179"/>
      <c r="E97" s="179"/>
      <c r="F97" s="179"/>
      <c r="G97" s="179"/>
    </row>
    <row r="98" spans="2:7" x14ac:dyDescent="0.25">
      <c r="B98" s="179"/>
      <c r="C98" s="179"/>
      <c r="D98" s="179"/>
      <c r="E98" s="179"/>
      <c r="F98" s="179"/>
      <c r="G98" s="179"/>
    </row>
    <row r="99" spans="2:7" x14ac:dyDescent="0.25">
      <c r="B99" s="179"/>
      <c r="C99" s="179"/>
      <c r="D99" s="179"/>
      <c r="E99" s="179"/>
      <c r="F99" s="179"/>
      <c r="G99" s="179"/>
    </row>
  </sheetData>
  <printOptions horizontalCentered="1"/>
  <pageMargins left="0.7" right="0.7" top="0.75" bottom="0.75" header="0.3" footer="0.3"/>
  <pageSetup paperSize="9" scale="95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/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x14ac:dyDescent="0.25">
      <c r="A1" s="144" t="s">
        <v>24</v>
      </c>
      <c r="B1" s="143"/>
      <c r="C1" s="143"/>
      <c r="D1" s="144" t="s">
        <v>21</v>
      </c>
      <c r="E1" s="143"/>
      <c r="F1" s="143"/>
      <c r="W1">
        <v>30.126000000000001</v>
      </c>
    </row>
    <row r="2" spans="1:26" x14ac:dyDescent="0.25">
      <c r="A2" s="144" t="s">
        <v>28</v>
      </c>
      <c r="B2" s="143"/>
      <c r="C2" s="143"/>
      <c r="D2" s="144" t="s">
        <v>19</v>
      </c>
      <c r="E2" s="143"/>
      <c r="F2" s="143"/>
    </row>
    <row r="3" spans="1:26" x14ac:dyDescent="0.25">
      <c r="A3" s="144" t="s">
        <v>27</v>
      </c>
      <c r="B3" s="143"/>
      <c r="C3" s="143"/>
      <c r="D3" s="144" t="s">
        <v>65</v>
      </c>
      <c r="E3" s="143"/>
      <c r="F3" s="143"/>
    </row>
    <row r="4" spans="1:26" x14ac:dyDescent="0.25">
      <c r="A4" s="144" t="s">
        <v>1</v>
      </c>
      <c r="B4" s="143"/>
      <c r="C4" s="143"/>
      <c r="D4" s="143"/>
      <c r="E4" s="143"/>
      <c r="F4" s="143"/>
    </row>
    <row r="5" spans="1:26" x14ac:dyDescent="0.25">
      <c r="A5" s="144" t="s">
        <v>344</v>
      </c>
      <c r="B5" s="143"/>
      <c r="C5" s="143"/>
      <c r="D5" s="143"/>
      <c r="E5" s="143"/>
      <c r="F5" s="143"/>
    </row>
    <row r="6" spans="1:26" x14ac:dyDescent="0.25">
      <c r="A6" s="143"/>
      <c r="B6" s="143"/>
      <c r="C6" s="143"/>
      <c r="D6" s="143"/>
      <c r="E6" s="143"/>
      <c r="F6" s="143"/>
    </row>
    <row r="7" spans="1:26" x14ac:dyDescent="0.25">
      <c r="A7" s="143"/>
      <c r="B7" s="143"/>
      <c r="C7" s="143"/>
      <c r="D7" s="143"/>
      <c r="E7" s="143"/>
      <c r="F7" s="143"/>
    </row>
    <row r="8" spans="1:26" x14ac:dyDescent="0.25">
      <c r="A8" s="145" t="s">
        <v>66</v>
      </c>
      <c r="B8" s="143"/>
      <c r="C8" s="143"/>
      <c r="D8" s="143"/>
      <c r="E8" s="143"/>
      <c r="F8" s="143"/>
    </row>
    <row r="9" spans="1:26" x14ac:dyDescent="0.25">
      <c r="A9" s="146" t="s">
        <v>62</v>
      </c>
      <c r="B9" s="146" t="s">
        <v>56</v>
      </c>
      <c r="C9" s="146" t="s">
        <v>57</v>
      </c>
      <c r="D9" s="146" t="s">
        <v>33</v>
      </c>
      <c r="E9" s="146" t="s">
        <v>63</v>
      </c>
      <c r="F9" s="146" t="s">
        <v>64</v>
      </c>
    </row>
    <row r="10" spans="1:26" x14ac:dyDescent="0.25">
      <c r="A10" s="153" t="s">
        <v>67</v>
      </c>
      <c r="B10" s="154"/>
      <c r="C10" s="150"/>
      <c r="D10" s="150"/>
      <c r="E10" s="151"/>
      <c r="F10" s="151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</row>
    <row r="11" spans="1:26" x14ac:dyDescent="0.25">
      <c r="A11" s="155" t="s">
        <v>68</v>
      </c>
      <c r="B11" s="156">
        <f>'SO 12898'!L29</f>
        <v>0</v>
      </c>
      <c r="C11" s="156">
        <f>'SO 12898'!M29</f>
        <v>0</v>
      </c>
      <c r="D11" s="156">
        <f>'SO 12898'!I29</f>
        <v>0</v>
      </c>
      <c r="E11" s="157">
        <f>'SO 12898'!P29</f>
        <v>0.03</v>
      </c>
      <c r="F11" s="157">
        <f>'SO 12898'!S29</f>
        <v>0</v>
      </c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</row>
    <row r="12" spans="1:26" x14ac:dyDescent="0.25">
      <c r="A12" s="155" t="s">
        <v>69</v>
      </c>
      <c r="B12" s="156">
        <f>'SO 12898'!L35</f>
        <v>0</v>
      </c>
      <c r="C12" s="156">
        <f>'SO 12898'!M35</f>
        <v>0</v>
      </c>
      <c r="D12" s="156">
        <f>'SO 12898'!I35</f>
        <v>0</v>
      </c>
      <c r="E12" s="157">
        <f>'SO 12898'!P35</f>
        <v>0.05</v>
      </c>
      <c r="F12" s="157">
        <f>'SO 12898'!S35</f>
        <v>0</v>
      </c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</row>
    <row r="13" spans="1:26" x14ac:dyDescent="0.25">
      <c r="A13" s="155" t="s">
        <v>345</v>
      </c>
      <c r="B13" s="156">
        <f>'SO 12898'!L41</f>
        <v>0</v>
      </c>
      <c r="C13" s="156">
        <f>'SO 12898'!M41</f>
        <v>0</v>
      </c>
      <c r="D13" s="156">
        <f>'SO 12898'!I41</f>
        <v>0</v>
      </c>
      <c r="E13" s="157">
        <f>'SO 12898'!P41</f>
        <v>140.47</v>
      </c>
      <c r="F13" s="157">
        <f>'SO 12898'!S41</f>
        <v>0</v>
      </c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</row>
    <row r="14" spans="1:26" x14ac:dyDescent="0.25">
      <c r="A14" s="155" t="s">
        <v>346</v>
      </c>
      <c r="B14" s="156">
        <f>'SO 12898'!L46</f>
        <v>0</v>
      </c>
      <c r="C14" s="156">
        <f>'SO 12898'!M46</f>
        <v>0</v>
      </c>
      <c r="D14" s="156">
        <f>'SO 12898'!I46</f>
        <v>0</v>
      </c>
      <c r="E14" s="157">
        <f>'SO 12898'!P46</f>
        <v>58</v>
      </c>
      <c r="F14" s="157">
        <f>'SO 12898'!S46</f>
        <v>0</v>
      </c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</row>
    <row r="15" spans="1:26" x14ac:dyDescent="0.25">
      <c r="A15" s="155" t="s">
        <v>71</v>
      </c>
      <c r="B15" s="156">
        <f>'SO 12898'!L51</f>
        <v>0</v>
      </c>
      <c r="C15" s="156">
        <f>'SO 12898'!M51</f>
        <v>0</v>
      </c>
      <c r="D15" s="156">
        <f>'SO 12898'!I51</f>
        <v>0</v>
      </c>
      <c r="E15" s="157">
        <f>'SO 12898'!P51</f>
        <v>28.72</v>
      </c>
      <c r="F15" s="157">
        <f>'SO 12898'!S51</f>
        <v>0</v>
      </c>
      <c r="G15" s="152"/>
      <c r="H15" s="152"/>
      <c r="I15" s="152"/>
      <c r="J15" s="152"/>
      <c r="K15" s="152"/>
      <c r="L15" s="152"/>
      <c r="M15" s="152"/>
      <c r="N15" s="152"/>
      <c r="O15" s="152"/>
      <c r="P15" s="152"/>
      <c r="Q15" s="152"/>
      <c r="R15" s="152"/>
      <c r="S15" s="152"/>
      <c r="T15" s="152"/>
      <c r="U15" s="152"/>
      <c r="V15" s="152"/>
      <c r="W15" s="152"/>
      <c r="X15" s="152"/>
      <c r="Y15" s="152"/>
      <c r="Z15" s="152"/>
    </row>
    <row r="16" spans="1:26" x14ac:dyDescent="0.25">
      <c r="A16" s="155" t="s">
        <v>72</v>
      </c>
      <c r="B16" s="156">
        <f>'SO 12898'!L55</f>
        <v>0</v>
      </c>
      <c r="C16" s="156">
        <f>'SO 12898'!M55</f>
        <v>0</v>
      </c>
      <c r="D16" s="156">
        <f>'SO 12898'!I55</f>
        <v>0</v>
      </c>
      <c r="E16" s="157">
        <f>'SO 12898'!P55</f>
        <v>0</v>
      </c>
      <c r="F16" s="157">
        <f>'SO 12898'!S55</f>
        <v>0</v>
      </c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</row>
    <row r="17" spans="1:26" x14ac:dyDescent="0.25">
      <c r="A17" s="2" t="s">
        <v>67</v>
      </c>
      <c r="B17" s="158">
        <f>'SO 12898'!L57</f>
        <v>0</v>
      </c>
      <c r="C17" s="158">
        <f>'SO 12898'!M57</f>
        <v>0</v>
      </c>
      <c r="D17" s="158">
        <f>'SO 12898'!I57</f>
        <v>0</v>
      </c>
      <c r="E17" s="159">
        <f>'SO 12898'!P57</f>
        <v>227.27</v>
      </c>
      <c r="F17" s="159">
        <f>'SO 12898'!S57</f>
        <v>0</v>
      </c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52"/>
    </row>
    <row r="18" spans="1:26" x14ac:dyDescent="0.25">
      <c r="A18" s="1"/>
      <c r="B18" s="148"/>
      <c r="C18" s="148"/>
      <c r="D18" s="148"/>
      <c r="E18" s="147"/>
      <c r="F18" s="147"/>
    </row>
    <row r="19" spans="1:26" x14ac:dyDescent="0.25">
      <c r="A19" s="2" t="s">
        <v>77</v>
      </c>
      <c r="B19" s="158">
        <f>'SO 12898'!L58</f>
        <v>0</v>
      </c>
      <c r="C19" s="158">
        <f>'SO 12898'!M58</f>
        <v>0</v>
      </c>
      <c r="D19" s="158">
        <f>'SO 12898'!I58</f>
        <v>0</v>
      </c>
      <c r="E19" s="159">
        <f>'SO 12898'!P58</f>
        <v>227.27</v>
      </c>
      <c r="F19" s="159">
        <f>'SO 12898'!S58</f>
        <v>0</v>
      </c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</row>
    <row r="20" spans="1:26" x14ac:dyDescent="0.25">
      <c r="A20" s="1"/>
      <c r="B20" s="148"/>
      <c r="C20" s="148"/>
      <c r="D20" s="148"/>
      <c r="E20" s="147"/>
      <c r="F20" s="147"/>
    </row>
    <row r="21" spans="1:26" x14ac:dyDescent="0.25">
      <c r="A21" s="1"/>
      <c r="B21" s="148"/>
      <c r="C21" s="148"/>
      <c r="D21" s="148"/>
      <c r="E21" s="147"/>
      <c r="F21" s="147"/>
    </row>
    <row r="22" spans="1:26" x14ac:dyDescent="0.25">
      <c r="A22" s="1"/>
      <c r="B22" s="148"/>
      <c r="C22" s="148"/>
      <c r="D22" s="148"/>
      <c r="E22" s="147"/>
      <c r="F22" s="147"/>
    </row>
    <row r="23" spans="1:26" x14ac:dyDescent="0.25">
      <c r="A23" s="1"/>
      <c r="B23" s="148"/>
      <c r="C23" s="148"/>
      <c r="D23" s="148"/>
      <c r="E23" s="147"/>
      <c r="F23" s="147"/>
    </row>
    <row r="24" spans="1:26" x14ac:dyDescent="0.25">
      <c r="A24" s="1"/>
      <c r="B24" s="148"/>
      <c r="C24" s="148"/>
      <c r="D24" s="148"/>
      <c r="E24" s="147"/>
      <c r="F24" s="147"/>
    </row>
    <row r="25" spans="1:26" x14ac:dyDescent="0.25">
      <c r="A25" s="1"/>
      <c r="B25" s="148"/>
      <c r="C25" s="148"/>
      <c r="D25" s="148"/>
      <c r="E25" s="147"/>
      <c r="F25" s="147"/>
    </row>
    <row r="26" spans="1:26" x14ac:dyDescent="0.25">
      <c r="A26" s="1"/>
      <c r="B26" s="148"/>
      <c r="C26" s="148"/>
      <c r="D26" s="148"/>
      <c r="E26" s="147"/>
      <c r="F26" s="147"/>
    </row>
    <row r="27" spans="1:26" x14ac:dyDescent="0.25">
      <c r="A27" s="1"/>
      <c r="B27" s="148"/>
      <c r="C27" s="148"/>
      <c r="D27" s="148"/>
      <c r="E27" s="147"/>
      <c r="F27" s="147"/>
    </row>
    <row r="28" spans="1:26" x14ac:dyDescent="0.25">
      <c r="A28" s="1"/>
      <c r="B28" s="148"/>
      <c r="C28" s="148"/>
      <c r="D28" s="148"/>
      <c r="E28" s="147"/>
      <c r="F28" s="147"/>
    </row>
    <row r="29" spans="1:26" x14ac:dyDescent="0.25">
      <c r="A29" s="1"/>
      <c r="B29" s="148"/>
      <c r="C29" s="148"/>
      <c r="D29" s="148"/>
      <c r="E29" s="147"/>
      <c r="F29" s="147"/>
    </row>
    <row r="30" spans="1:26" x14ac:dyDescent="0.25">
      <c r="A30" s="1"/>
      <c r="B30" s="148"/>
      <c r="C30" s="148"/>
      <c r="D30" s="148"/>
      <c r="E30" s="147"/>
      <c r="F30" s="147"/>
    </row>
    <row r="31" spans="1:26" x14ac:dyDescent="0.25">
      <c r="A31" s="1"/>
      <c r="B31" s="148"/>
      <c r="C31" s="148"/>
      <c r="D31" s="148"/>
      <c r="E31" s="147"/>
      <c r="F31" s="147"/>
    </row>
    <row r="32" spans="1:26" x14ac:dyDescent="0.25">
      <c r="A32" s="1"/>
      <c r="B32" s="148"/>
      <c r="C32" s="148"/>
      <c r="D32" s="148"/>
      <c r="E32" s="147"/>
      <c r="F32" s="147"/>
    </row>
    <row r="33" spans="1:6" x14ac:dyDescent="0.25">
      <c r="A33" s="1"/>
      <c r="B33" s="148"/>
      <c r="C33" s="148"/>
      <c r="D33" s="148"/>
      <c r="E33" s="147"/>
      <c r="F33" s="147"/>
    </row>
    <row r="34" spans="1:6" x14ac:dyDescent="0.25">
      <c r="A34" s="1"/>
      <c r="B34" s="148"/>
      <c r="C34" s="148"/>
      <c r="D34" s="148"/>
      <c r="E34" s="147"/>
      <c r="F34" s="147"/>
    </row>
    <row r="35" spans="1:6" x14ac:dyDescent="0.25">
      <c r="A35" s="1"/>
      <c r="B35" s="148"/>
      <c r="C35" s="148"/>
      <c r="D35" s="148"/>
      <c r="E35" s="147"/>
      <c r="F35" s="147"/>
    </row>
    <row r="36" spans="1:6" x14ac:dyDescent="0.25">
      <c r="A36" s="1"/>
      <c r="B36" s="148"/>
      <c r="C36" s="148"/>
      <c r="D36" s="148"/>
      <c r="E36" s="147"/>
      <c r="F36" s="147"/>
    </row>
    <row r="37" spans="1:6" x14ac:dyDescent="0.25">
      <c r="A37" s="1"/>
      <c r="B37" s="148"/>
      <c r="C37" s="148"/>
      <c r="D37" s="148"/>
      <c r="E37" s="147"/>
      <c r="F37" s="147"/>
    </row>
    <row r="38" spans="1:6" x14ac:dyDescent="0.25">
      <c r="A38" s="1"/>
      <c r="B38" s="148"/>
      <c r="C38" s="148"/>
      <c r="D38" s="148"/>
      <c r="E38" s="147"/>
      <c r="F38" s="147"/>
    </row>
    <row r="39" spans="1:6" x14ac:dyDescent="0.25">
      <c r="A39" s="1"/>
      <c r="B39" s="148"/>
      <c r="C39" s="148"/>
      <c r="D39" s="148"/>
      <c r="E39" s="147"/>
      <c r="F39" s="147"/>
    </row>
    <row r="40" spans="1:6" x14ac:dyDescent="0.25">
      <c r="A40" s="1"/>
      <c r="B40" s="148"/>
      <c r="C40" s="148"/>
      <c r="D40" s="148"/>
      <c r="E40" s="147"/>
      <c r="F40" s="147"/>
    </row>
    <row r="41" spans="1:6" x14ac:dyDescent="0.25">
      <c r="A41" s="1"/>
      <c r="B41" s="148"/>
      <c r="C41" s="148"/>
      <c r="D41" s="148"/>
      <c r="E41" s="147"/>
      <c r="F41" s="147"/>
    </row>
    <row r="42" spans="1:6" x14ac:dyDescent="0.25">
      <c r="A42" s="1"/>
      <c r="B42" s="148"/>
      <c r="C42" s="148"/>
      <c r="D42" s="148"/>
      <c r="E42" s="147"/>
      <c r="F42" s="147"/>
    </row>
    <row r="43" spans="1:6" x14ac:dyDescent="0.25">
      <c r="A43" s="1"/>
      <c r="B43" s="148"/>
      <c r="C43" s="148"/>
      <c r="D43" s="148"/>
      <c r="E43" s="147"/>
      <c r="F43" s="147"/>
    </row>
    <row r="44" spans="1:6" x14ac:dyDescent="0.25">
      <c r="A44" s="1"/>
      <c r="B44" s="148"/>
      <c r="C44" s="148"/>
      <c r="D44" s="148"/>
      <c r="E44" s="147"/>
      <c r="F44" s="147"/>
    </row>
    <row r="45" spans="1:6" x14ac:dyDescent="0.25">
      <c r="A45" s="1"/>
      <c r="B45" s="148"/>
      <c r="C45" s="148"/>
      <c r="D45" s="148"/>
      <c r="E45" s="147"/>
      <c r="F45" s="147"/>
    </row>
    <row r="46" spans="1:6" x14ac:dyDescent="0.25">
      <c r="A46" s="1"/>
      <c r="B46" s="148"/>
      <c r="C46" s="148"/>
      <c r="D46" s="148"/>
      <c r="E46" s="147"/>
      <c r="F46" s="147"/>
    </row>
    <row r="47" spans="1:6" x14ac:dyDescent="0.25">
      <c r="A47" s="1"/>
      <c r="B47" s="148"/>
      <c r="C47" s="148"/>
      <c r="D47" s="148"/>
      <c r="E47" s="147"/>
      <c r="F47" s="147"/>
    </row>
    <row r="48" spans="1:6" x14ac:dyDescent="0.25">
      <c r="A48" s="1"/>
      <c r="B48" s="148"/>
      <c r="C48" s="148"/>
      <c r="D48" s="148"/>
      <c r="E48" s="147"/>
      <c r="F48" s="147"/>
    </row>
    <row r="49" spans="1:6" x14ac:dyDescent="0.25">
      <c r="A49" s="1"/>
      <c r="B49" s="148"/>
      <c r="C49" s="148"/>
      <c r="D49" s="148"/>
      <c r="E49" s="147"/>
      <c r="F49" s="147"/>
    </row>
    <row r="50" spans="1:6" x14ac:dyDescent="0.25">
      <c r="A50" s="1"/>
      <c r="B50" s="148"/>
      <c r="C50" s="148"/>
      <c r="D50" s="148"/>
      <c r="E50" s="147"/>
      <c r="F50" s="147"/>
    </row>
    <row r="51" spans="1:6" x14ac:dyDescent="0.25">
      <c r="A51" s="1"/>
      <c r="B51" s="148"/>
      <c r="C51" s="148"/>
      <c r="D51" s="148"/>
      <c r="E51" s="147"/>
      <c r="F51" s="147"/>
    </row>
    <row r="52" spans="1:6" x14ac:dyDescent="0.25">
      <c r="A52" s="1"/>
      <c r="B52" s="148"/>
      <c r="C52" s="148"/>
      <c r="D52" s="148"/>
      <c r="E52" s="147"/>
      <c r="F52" s="147"/>
    </row>
    <row r="53" spans="1:6" x14ac:dyDescent="0.25">
      <c r="A53" s="1"/>
      <c r="B53" s="148"/>
      <c r="C53" s="148"/>
      <c r="D53" s="148"/>
      <c r="E53" s="147"/>
      <c r="F53" s="147"/>
    </row>
    <row r="54" spans="1:6" x14ac:dyDescent="0.25">
      <c r="A54" s="1"/>
      <c r="B54" s="148"/>
      <c r="C54" s="148"/>
      <c r="D54" s="148"/>
      <c r="E54" s="147"/>
      <c r="F54" s="147"/>
    </row>
    <row r="55" spans="1:6" x14ac:dyDescent="0.25">
      <c r="A55" s="1"/>
      <c r="B55" s="148"/>
      <c r="C55" s="148"/>
      <c r="D55" s="148"/>
      <c r="E55" s="147"/>
      <c r="F55" s="147"/>
    </row>
    <row r="56" spans="1:6" x14ac:dyDescent="0.25">
      <c r="A56" s="1"/>
      <c r="B56" s="148"/>
      <c r="C56" s="148"/>
      <c r="D56" s="148"/>
      <c r="E56" s="147"/>
      <c r="F56" s="147"/>
    </row>
    <row r="57" spans="1:6" x14ac:dyDescent="0.25">
      <c r="A57" s="1"/>
      <c r="B57" s="148"/>
      <c r="C57" s="148"/>
      <c r="D57" s="148"/>
      <c r="E57" s="147"/>
      <c r="F57" s="147"/>
    </row>
    <row r="58" spans="1:6" x14ac:dyDescent="0.25">
      <c r="A58" s="1"/>
      <c r="B58" s="148"/>
      <c r="C58" s="148"/>
      <c r="D58" s="148"/>
      <c r="E58" s="147"/>
      <c r="F58" s="147"/>
    </row>
    <row r="59" spans="1:6" x14ac:dyDescent="0.25">
      <c r="A59" s="1"/>
      <c r="B59" s="148"/>
      <c r="C59" s="148"/>
      <c r="D59" s="148"/>
      <c r="E59" s="147"/>
      <c r="F59" s="147"/>
    </row>
    <row r="60" spans="1:6" x14ac:dyDescent="0.25">
      <c r="A60" s="1"/>
      <c r="B60" s="148"/>
      <c r="C60" s="148"/>
      <c r="D60" s="148"/>
      <c r="E60" s="147"/>
      <c r="F60" s="147"/>
    </row>
    <row r="61" spans="1:6" x14ac:dyDescent="0.25">
      <c r="A61" s="1"/>
      <c r="B61" s="148"/>
      <c r="C61" s="148"/>
      <c r="D61" s="148"/>
      <c r="E61" s="147"/>
      <c r="F61" s="147"/>
    </row>
    <row r="62" spans="1:6" x14ac:dyDescent="0.25">
      <c r="A62" s="1"/>
      <c r="B62" s="148"/>
      <c r="C62" s="148"/>
      <c r="D62" s="148"/>
      <c r="E62" s="147"/>
      <c r="F62" s="147"/>
    </row>
    <row r="63" spans="1:6" x14ac:dyDescent="0.25">
      <c r="A63" s="1"/>
      <c r="B63" s="148"/>
      <c r="C63" s="148"/>
      <c r="D63" s="148"/>
      <c r="E63" s="147"/>
      <c r="F63" s="147"/>
    </row>
    <row r="64" spans="1:6" x14ac:dyDescent="0.25">
      <c r="A64" s="1"/>
      <c r="B64" s="1"/>
      <c r="C64" s="1"/>
      <c r="D64" s="1"/>
      <c r="E64" s="1"/>
      <c r="F64" s="1"/>
    </row>
    <row r="65" spans="1:6" x14ac:dyDescent="0.25">
      <c r="A65" s="1"/>
      <c r="B65" s="1"/>
      <c r="C65" s="1"/>
      <c r="D65" s="1"/>
      <c r="E65" s="1"/>
      <c r="F65" s="1"/>
    </row>
    <row r="66" spans="1:6" x14ac:dyDescent="0.25">
      <c r="A66" s="1"/>
      <c r="B66" s="1"/>
      <c r="C66" s="1"/>
      <c r="D66" s="1"/>
      <c r="E66" s="1"/>
      <c r="F66" s="1"/>
    </row>
    <row r="67" spans="1:6" x14ac:dyDescent="0.25">
      <c r="A67" s="1"/>
      <c r="B67" s="1"/>
      <c r="C67" s="1"/>
      <c r="D67" s="1"/>
      <c r="E67" s="1"/>
      <c r="F67" s="1"/>
    </row>
    <row r="68" spans="1:6" x14ac:dyDescent="0.25">
      <c r="A68" s="1"/>
      <c r="B68" s="1"/>
      <c r="C68" s="1"/>
      <c r="D68" s="1"/>
      <c r="E68" s="1"/>
      <c r="F68" s="1"/>
    </row>
    <row r="69" spans="1:6" x14ac:dyDescent="0.25">
      <c r="A69" s="1"/>
      <c r="B69" s="1"/>
      <c r="C69" s="1"/>
      <c r="D69" s="1"/>
      <c r="E69" s="1"/>
      <c r="F69" s="1"/>
    </row>
    <row r="70" spans="1:6" x14ac:dyDescent="0.25">
      <c r="A70" s="1"/>
      <c r="B70" s="1"/>
      <c r="C70" s="1"/>
      <c r="D70" s="1"/>
      <c r="E70" s="1"/>
      <c r="F70" s="1"/>
    </row>
    <row r="71" spans="1:6" x14ac:dyDescent="0.25">
      <c r="A71" s="1"/>
      <c r="B71" s="1"/>
      <c r="C71" s="1"/>
      <c r="D71" s="1"/>
      <c r="E71" s="1"/>
      <c r="F71" s="1"/>
    </row>
    <row r="72" spans="1:6" x14ac:dyDescent="0.25">
      <c r="A72" s="1"/>
      <c r="B72" s="1"/>
      <c r="C72" s="1"/>
      <c r="D72" s="1"/>
      <c r="E72" s="1"/>
      <c r="F72" s="1"/>
    </row>
    <row r="73" spans="1:6" x14ac:dyDescent="0.25">
      <c r="A73" s="1"/>
      <c r="B73" s="1"/>
      <c r="C73" s="1"/>
      <c r="D73" s="1"/>
      <c r="E73" s="1"/>
      <c r="F73" s="1"/>
    </row>
    <row r="74" spans="1:6" x14ac:dyDescent="0.25">
      <c r="A74" s="1"/>
      <c r="B74" s="1"/>
      <c r="C74" s="1"/>
      <c r="D74" s="1"/>
      <c r="E74" s="1"/>
      <c r="F74" s="1"/>
    </row>
    <row r="75" spans="1:6" x14ac:dyDescent="0.25">
      <c r="A75" s="1"/>
      <c r="B75" s="1"/>
      <c r="C75" s="1"/>
      <c r="D75" s="1"/>
      <c r="E75" s="1"/>
      <c r="F75" s="1"/>
    </row>
    <row r="76" spans="1:6" x14ac:dyDescent="0.25">
      <c r="A76" s="1"/>
      <c r="B76" s="1"/>
      <c r="C76" s="1"/>
      <c r="D76" s="1"/>
      <c r="E76" s="1"/>
      <c r="F76" s="1"/>
    </row>
    <row r="77" spans="1:6" x14ac:dyDescent="0.25">
      <c r="A77" s="1"/>
      <c r="B77" s="1"/>
      <c r="C77" s="1"/>
      <c r="D77" s="1"/>
      <c r="E77" s="1"/>
      <c r="F77" s="1"/>
    </row>
    <row r="78" spans="1:6" x14ac:dyDescent="0.25">
      <c r="A78" s="1"/>
      <c r="B78" s="1"/>
      <c r="C78" s="1"/>
      <c r="D78" s="1"/>
      <c r="E78" s="1"/>
      <c r="F78" s="1"/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printOptions horizontalCentered="1"/>
  <pageMargins left="0.7" right="0.7" top="0.75" bottom="0.75" header="0.3" footer="0.3"/>
  <pageSetup paperSize="9" scale="95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8"/>
  <sheetViews>
    <sheetView workbookViewId="0">
      <pane ySplit="8" topLeftCell="A9" activePane="bottomLeft" state="frozen"/>
      <selection pane="bottomLeft" activeCell="G54" sqref="G11:G54"/>
    </sheetView>
  </sheetViews>
  <sheetFormatPr defaultColWidth="0" defaultRowHeight="15" x14ac:dyDescent="0.25"/>
  <cols>
    <col min="1" max="1" width="4.7109375" hidden="1" customWidth="1"/>
    <col min="2" max="2" width="6.7109375" customWidth="1"/>
    <col min="3" max="3" width="10.7109375" customWidth="1"/>
    <col min="4" max="4" width="44.7109375" customWidth="1"/>
    <col min="5" max="5" width="5.7109375" customWidth="1"/>
    <col min="6" max="6" width="10.7109375" customWidth="1"/>
    <col min="7" max="7" width="11.7109375" customWidth="1"/>
    <col min="8" max="8" width="9.7109375" hidden="1" customWidth="1"/>
    <col min="9" max="9" width="11.7109375" customWidth="1"/>
    <col min="10" max="15" width="0" hidden="1" customWidth="1"/>
    <col min="16" max="16" width="8.28515625" customWidth="1"/>
    <col min="17" max="18" width="0" hidden="1" customWidth="1"/>
    <col min="19" max="19" width="7.7109375" customWidth="1"/>
    <col min="20" max="26" width="0" hidden="1" customWidth="1"/>
    <col min="27" max="27" width="9.140625" customWidth="1"/>
    <col min="28" max="16384" width="9.140625" hidden="1"/>
  </cols>
  <sheetData>
    <row r="1" spans="1:26" x14ac:dyDescent="0.25">
      <c r="A1" s="3"/>
      <c r="B1" s="5" t="s">
        <v>24</v>
      </c>
      <c r="C1" s="3"/>
      <c r="D1" s="3"/>
      <c r="E1" s="5" t="s">
        <v>21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3"/>
      <c r="W1">
        <v>30.126000000000001</v>
      </c>
    </row>
    <row r="2" spans="1:26" x14ac:dyDescent="0.25">
      <c r="A2" s="3"/>
      <c r="B2" s="5" t="s">
        <v>28</v>
      </c>
      <c r="C2" s="3"/>
      <c r="D2" s="3"/>
      <c r="E2" s="5" t="s">
        <v>19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S2" s="3"/>
    </row>
    <row r="3" spans="1:26" x14ac:dyDescent="0.25">
      <c r="A3" s="3"/>
      <c r="B3" s="5" t="s">
        <v>27</v>
      </c>
      <c r="C3" s="3"/>
      <c r="D3" s="3"/>
      <c r="E3" s="5" t="s">
        <v>65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S3" s="3"/>
    </row>
    <row r="4" spans="1:26" x14ac:dyDescent="0.25">
      <c r="A4" s="3"/>
      <c r="B4" s="5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</row>
    <row r="5" spans="1:26" x14ac:dyDescent="0.25">
      <c r="A5" s="3"/>
      <c r="B5" s="5" t="s">
        <v>344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</row>
    <row r="7" spans="1:26" x14ac:dyDescent="0.25">
      <c r="A7" s="12"/>
      <c r="B7" s="13" t="s">
        <v>66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</row>
    <row r="8" spans="1:26" ht="15.75" x14ac:dyDescent="0.25">
      <c r="A8" s="163" t="s">
        <v>78</v>
      </c>
      <c r="B8" s="163" t="s">
        <v>79</v>
      </c>
      <c r="C8" s="163" t="s">
        <v>80</v>
      </c>
      <c r="D8" s="163" t="s">
        <v>81</v>
      </c>
      <c r="E8" s="163" t="s">
        <v>82</v>
      </c>
      <c r="F8" s="163" t="s">
        <v>83</v>
      </c>
      <c r="G8" s="163" t="s">
        <v>84</v>
      </c>
      <c r="H8" s="163" t="s">
        <v>57</v>
      </c>
      <c r="I8" s="163" t="s">
        <v>85</v>
      </c>
      <c r="J8" s="163"/>
      <c r="K8" s="163"/>
      <c r="L8" s="163"/>
      <c r="M8" s="163"/>
      <c r="N8" s="163"/>
      <c r="O8" s="163"/>
      <c r="P8" s="163" t="s">
        <v>86</v>
      </c>
      <c r="Q8" s="160"/>
      <c r="R8" s="160"/>
      <c r="S8" s="163" t="s">
        <v>87</v>
      </c>
      <c r="T8" s="161"/>
      <c r="U8" s="161"/>
      <c r="V8" s="161"/>
      <c r="W8" s="161"/>
      <c r="X8" s="161"/>
      <c r="Y8" s="161"/>
      <c r="Z8" s="161"/>
    </row>
    <row r="9" spans="1:26" x14ac:dyDescent="0.25">
      <c r="A9" s="149"/>
      <c r="B9" s="149"/>
      <c r="C9" s="164"/>
      <c r="D9" s="153" t="s">
        <v>67</v>
      </c>
      <c r="E9" s="149"/>
      <c r="F9" s="165"/>
      <c r="G9" s="150"/>
      <c r="H9" s="150"/>
      <c r="I9" s="150"/>
      <c r="J9" s="149"/>
      <c r="K9" s="149"/>
      <c r="L9" s="149"/>
      <c r="M9" s="149"/>
      <c r="N9" s="149"/>
      <c r="O9" s="149"/>
      <c r="P9" s="149"/>
      <c r="Q9" s="152"/>
      <c r="R9" s="152"/>
      <c r="S9" s="149"/>
      <c r="T9" s="152"/>
      <c r="U9" s="152"/>
      <c r="V9" s="152"/>
      <c r="W9" s="152"/>
      <c r="X9" s="152"/>
      <c r="Y9" s="152"/>
      <c r="Z9" s="152"/>
    </row>
    <row r="10" spans="1:26" x14ac:dyDescent="0.25">
      <c r="A10" s="155"/>
      <c r="B10" s="155"/>
      <c r="C10" s="155"/>
      <c r="D10" s="155" t="s">
        <v>68</v>
      </c>
      <c r="E10" s="155"/>
      <c r="F10" s="166"/>
      <c r="G10" s="156"/>
      <c r="H10" s="156"/>
      <c r="I10" s="156"/>
      <c r="J10" s="155"/>
      <c r="K10" s="155"/>
      <c r="L10" s="155"/>
      <c r="M10" s="155"/>
      <c r="N10" s="155"/>
      <c r="O10" s="155"/>
      <c r="P10" s="155"/>
      <c r="Q10" s="152"/>
      <c r="R10" s="152"/>
      <c r="S10" s="155"/>
      <c r="T10" s="152"/>
      <c r="U10" s="152"/>
      <c r="V10" s="152"/>
      <c r="W10" s="152"/>
      <c r="X10" s="152"/>
      <c r="Y10" s="152"/>
      <c r="Z10" s="152"/>
    </row>
    <row r="11" spans="1:26" ht="24.95" customHeight="1" x14ac:dyDescent="0.25">
      <c r="A11" s="170"/>
      <c r="B11" s="167" t="s">
        <v>88</v>
      </c>
      <c r="C11" s="171" t="s">
        <v>347</v>
      </c>
      <c r="D11" s="167" t="s">
        <v>348</v>
      </c>
      <c r="E11" s="167" t="s">
        <v>91</v>
      </c>
      <c r="F11" s="168">
        <v>88.37</v>
      </c>
      <c r="G11" s="169"/>
      <c r="H11" s="169"/>
      <c r="I11" s="169">
        <f t="shared" ref="I11:I28" si="0">ROUND(F11*(G11+H11),2)</f>
        <v>0</v>
      </c>
      <c r="J11" s="167">
        <f t="shared" ref="J11:J28" si="1">ROUND(F11*(N11),2)</f>
        <v>482.5</v>
      </c>
      <c r="K11" s="1">
        <f t="shared" ref="K11:K28" si="2">ROUND(F11*(O11),2)</f>
        <v>0</v>
      </c>
      <c r="L11" s="1">
        <f t="shared" ref="L11:L27" si="3">ROUND(F11*(G11),2)</f>
        <v>0</v>
      </c>
      <c r="M11" s="1"/>
      <c r="N11" s="1">
        <v>5.46</v>
      </c>
      <c r="O11" s="1"/>
      <c r="P11" s="166"/>
      <c r="Q11" s="172"/>
      <c r="R11" s="172"/>
      <c r="S11" s="166"/>
      <c r="Z11">
        <v>0</v>
      </c>
    </row>
    <row r="12" spans="1:26" ht="24.95" customHeight="1" x14ac:dyDescent="0.25">
      <c r="A12" s="170"/>
      <c r="B12" s="167" t="s">
        <v>88</v>
      </c>
      <c r="C12" s="171" t="s">
        <v>349</v>
      </c>
      <c r="D12" s="167" t="s">
        <v>93</v>
      </c>
      <c r="E12" s="167" t="s">
        <v>91</v>
      </c>
      <c r="F12" s="168">
        <v>44.185000000000002</v>
      </c>
      <c r="G12" s="169"/>
      <c r="H12" s="169"/>
      <c r="I12" s="169">
        <f t="shared" si="0"/>
        <v>0</v>
      </c>
      <c r="J12" s="167">
        <f t="shared" si="1"/>
        <v>40.65</v>
      </c>
      <c r="K12" s="1">
        <f t="shared" si="2"/>
        <v>0</v>
      </c>
      <c r="L12" s="1">
        <f t="shared" si="3"/>
        <v>0</v>
      </c>
      <c r="M12" s="1"/>
      <c r="N12" s="1">
        <v>0.92</v>
      </c>
      <c r="O12" s="1"/>
      <c r="P12" s="166"/>
      <c r="Q12" s="172"/>
      <c r="R12" s="172"/>
      <c r="S12" s="166"/>
      <c r="Z12">
        <v>0</v>
      </c>
    </row>
    <row r="13" spans="1:26" ht="24.95" customHeight="1" x14ac:dyDescent="0.25">
      <c r="A13" s="170"/>
      <c r="B13" s="167" t="s">
        <v>88</v>
      </c>
      <c r="C13" s="171" t="s">
        <v>94</v>
      </c>
      <c r="D13" s="167" t="s">
        <v>95</v>
      </c>
      <c r="E13" s="167" t="s">
        <v>91</v>
      </c>
      <c r="F13" s="168">
        <v>88.37</v>
      </c>
      <c r="G13" s="169"/>
      <c r="H13" s="169"/>
      <c r="I13" s="169">
        <f t="shared" si="0"/>
        <v>0</v>
      </c>
      <c r="J13" s="167">
        <f t="shared" si="1"/>
        <v>320.77999999999997</v>
      </c>
      <c r="K13" s="1">
        <f t="shared" si="2"/>
        <v>0</v>
      </c>
      <c r="L13" s="1">
        <f t="shared" si="3"/>
        <v>0</v>
      </c>
      <c r="M13" s="1"/>
      <c r="N13" s="1">
        <v>3.63</v>
      </c>
      <c r="O13" s="1"/>
      <c r="P13" s="166"/>
      <c r="Q13" s="172"/>
      <c r="R13" s="172"/>
      <c r="S13" s="166"/>
      <c r="Z13">
        <v>0</v>
      </c>
    </row>
    <row r="14" spans="1:26" ht="24.95" customHeight="1" x14ac:dyDescent="0.25">
      <c r="A14" s="170"/>
      <c r="B14" s="167" t="s">
        <v>88</v>
      </c>
      <c r="C14" s="171" t="s">
        <v>96</v>
      </c>
      <c r="D14" s="167" t="s">
        <v>97</v>
      </c>
      <c r="E14" s="167" t="s">
        <v>91</v>
      </c>
      <c r="F14" s="168">
        <v>88.37</v>
      </c>
      <c r="G14" s="169"/>
      <c r="H14" s="169"/>
      <c r="I14" s="169">
        <f t="shared" si="0"/>
        <v>0</v>
      </c>
      <c r="J14" s="167">
        <f t="shared" si="1"/>
        <v>89.25</v>
      </c>
      <c r="K14" s="1">
        <f t="shared" si="2"/>
        <v>0</v>
      </c>
      <c r="L14" s="1">
        <f t="shared" si="3"/>
        <v>0</v>
      </c>
      <c r="M14" s="1"/>
      <c r="N14" s="1">
        <v>1.01</v>
      </c>
      <c r="O14" s="1"/>
      <c r="P14" s="166"/>
      <c r="Q14" s="172"/>
      <c r="R14" s="172"/>
      <c r="S14" s="166"/>
      <c r="Z14">
        <v>0</v>
      </c>
    </row>
    <row r="15" spans="1:26" ht="24.95" customHeight="1" x14ac:dyDescent="0.25">
      <c r="A15" s="170"/>
      <c r="B15" s="167" t="s">
        <v>88</v>
      </c>
      <c r="C15" s="171" t="s">
        <v>350</v>
      </c>
      <c r="D15" s="167" t="s">
        <v>351</v>
      </c>
      <c r="E15" s="167" t="s">
        <v>108</v>
      </c>
      <c r="F15" s="168">
        <v>353.48</v>
      </c>
      <c r="G15" s="169"/>
      <c r="H15" s="169"/>
      <c r="I15" s="169">
        <f t="shared" si="0"/>
        <v>0</v>
      </c>
      <c r="J15" s="167">
        <f t="shared" si="1"/>
        <v>155.53</v>
      </c>
      <c r="K15" s="1">
        <f t="shared" si="2"/>
        <v>0</v>
      </c>
      <c r="L15" s="1">
        <f t="shared" si="3"/>
        <v>0</v>
      </c>
      <c r="M15" s="1"/>
      <c r="N15" s="1">
        <v>0.44</v>
      </c>
      <c r="O15" s="1"/>
      <c r="P15" s="166"/>
      <c r="Q15" s="172"/>
      <c r="R15" s="172"/>
      <c r="S15" s="166"/>
      <c r="Z15">
        <v>0</v>
      </c>
    </row>
    <row r="16" spans="1:26" ht="24.95" customHeight="1" x14ac:dyDescent="0.25">
      <c r="A16" s="170"/>
      <c r="B16" s="167" t="s">
        <v>352</v>
      </c>
      <c r="C16" s="171" t="s">
        <v>353</v>
      </c>
      <c r="D16" s="167" t="s">
        <v>354</v>
      </c>
      <c r="E16" s="167" t="s">
        <v>108</v>
      </c>
      <c r="F16" s="168">
        <v>1024.1199999999999</v>
      </c>
      <c r="G16" s="169"/>
      <c r="H16" s="169"/>
      <c r="I16" s="169">
        <f t="shared" si="0"/>
        <v>0</v>
      </c>
      <c r="J16" s="167">
        <f t="shared" si="1"/>
        <v>665.68</v>
      </c>
      <c r="K16" s="1">
        <f t="shared" si="2"/>
        <v>0</v>
      </c>
      <c r="L16" s="1">
        <f t="shared" si="3"/>
        <v>0</v>
      </c>
      <c r="M16" s="1"/>
      <c r="N16" s="1">
        <v>0.65</v>
      </c>
      <c r="O16" s="1"/>
      <c r="P16" s="166"/>
      <c r="Q16" s="172"/>
      <c r="R16" s="172"/>
      <c r="S16" s="166"/>
      <c r="Z16">
        <v>0</v>
      </c>
    </row>
    <row r="17" spans="1:26" ht="24.95" customHeight="1" x14ac:dyDescent="0.25">
      <c r="A17" s="170"/>
      <c r="B17" s="167" t="s">
        <v>352</v>
      </c>
      <c r="C17" s="171" t="s">
        <v>355</v>
      </c>
      <c r="D17" s="167" t="s">
        <v>356</v>
      </c>
      <c r="E17" s="167" t="s">
        <v>108</v>
      </c>
      <c r="F17" s="168">
        <v>1024.1199999999999</v>
      </c>
      <c r="G17" s="169"/>
      <c r="H17" s="169"/>
      <c r="I17" s="169">
        <f t="shared" si="0"/>
        <v>0</v>
      </c>
      <c r="J17" s="167">
        <f t="shared" si="1"/>
        <v>706.64</v>
      </c>
      <c r="K17" s="1">
        <f t="shared" si="2"/>
        <v>0</v>
      </c>
      <c r="L17" s="1">
        <f t="shared" si="3"/>
        <v>0</v>
      </c>
      <c r="M17" s="1"/>
      <c r="N17" s="1">
        <v>0.69</v>
      </c>
      <c r="O17" s="1"/>
      <c r="P17" s="166"/>
      <c r="Q17" s="172"/>
      <c r="R17" s="172"/>
      <c r="S17" s="166"/>
      <c r="Z17">
        <v>0</v>
      </c>
    </row>
    <row r="18" spans="1:26" ht="24.95" customHeight="1" x14ac:dyDescent="0.25">
      <c r="A18" s="170"/>
      <c r="B18" s="167" t="s">
        <v>352</v>
      </c>
      <c r="C18" s="171" t="s">
        <v>357</v>
      </c>
      <c r="D18" s="167" t="s">
        <v>358</v>
      </c>
      <c r="E18" s="167" t="s">
        <v>108</v>
      </c>
      <c r="F18" s="168">
        <v>1024.1199999999999</v>
      </c>
      <c r="G18" s="169"/>
      <c r="H18" s="169"/>
      <c r="I18" s="169">
        <f t="shared" si="0"/>
        <v>0</v>
      </c>
      <c r="J18" s="167">
        <f t="shared" si="1"/>
        <v>860.26</v>
      </c>
      <c r="K18" s="1">
        <f t="shared" si="2"/>
        <v>0</v>
      </c>
      <c r="L18" s="1">
        <f t="shared" si="3"/>
        <v>0</v>
      </c>
      <c r="M18" s="1"/>
      <c r="N18" s="1">
        <v>0.84</v>
      </c>
      <c r="O18" s="1"/>
      <c r="P18" s="166"/>
      <c r="Q18" s="172"/>
      <c r="R18" s="172"/>
      <c r="S18" s="166"/>
      <c r="Z18">
        <v>0</v>
      </c>
    </row>
    <row r="19" spans="1:26" ht="24.95" customHeight="1" x14ac:dyDescent="0.25">
      <c r="A19" s="170"/>
      <c r="B19" s="167" t="s">
        <v>352</v>
      </c>
      <c r="C19" s="171" t="s">
        <v>359</v>
      </c>
      <c r="D19" s="167" t="s">
        <v>360</v>
      </c>
      <c r="E19" s="167" t="s">
        <v>108</v>
      </c>
      <c r="F19" s="168">
        <v>1024.1199999999999</v>
      </c>
      <c r="G19" s="169"/>
      <c r="H19" s="169"/>
      <c r="I19" s="169">
        <f t="shared" si="0"/>
        <v>0</v>
      </c>
      <c r="J19" s="167">
        <f t="shared" si="1"/>
        <v>491.58</v>
      </c>
      <c r="K19" s="1">
        <f t="shared" si="2"/>
        <v>0</v>
      </c>
      <c r="L19" s="1">
        <f t="shared" si="3"/>
        <v>0</v>
      </c>
      <c r="M19" s="1"/>
      <c r="N19" s="1">
        <v>0.48</v>
      </c>
      <c r="O19" s="1"/>
      <c r="P19" s="166"/>
      <c r="Q19" s="172"/>
      <c r="R19" s="172"/>
      <c r="S19" s="166"/>
      <c r="Z19">
        <v>0</v>
      </c>
    </row>
    <row r="20" spans="1:26" ht="24.95" customHeight="1" x14ac:dyDescent="0.25">
      <c r="A20" s="170"/>
      <c r="B20" s="167" t="s">
        <v>352</v>
      </c>
      <c r="C20" s="171" t="s">
        <v>361</v>
      </c>
      <c r="D20" s="167" t="s">
        <v>362</v>
      </c>
      <c r="E20" s="167" t="s">
        <v>108</v>
      </c>
      <c r="F20" s="168">
        <v>1024.1199999999999</v>
      </c>
      <c r="G20" s="169"/>
      <c r="H20" s="169"/>
      <c r="I20" s="169">
        <f t="shared" si="0"/>
        <v>0</v>
      </c>
      <c r="J20" s="167">
        <f t="shared" si="1"/>
        <v>92.17</v>
      </c>
      <c r="K20" s="1">
        <f t="shared" si="2"/>
        <v>0</v>
      </c>
      <c r="L20" s="1">
        <f t="shared" si="3"/>
        <v>0</v>
      </c>
      <c r="M20" s="1"/>
      <c r="N20" s="1">
        <v>0.09</v>
      </c>
      <c r="O20" s="1"/>
      <c r="P20" s="166"/>
      <c r="Q20" s="172"/>
      <c r="R20" s="172"/>
      <c r="S20" s="166"/>
      <c r="Z20">
        <v>0</v>
      </c>
    </row>
    <row r="21" spans="1:26" ht="24.95" customHeight="1" x14ac:dyDescent="0.25">
      <c r="A21" s="170"/>
      <c r="B21" s="167" t="s">
        <v>352</v>
      </c>
      <c r="C21" s="171" t="s">
        <v>363</v>
      </c>
      <c r="D21" s="167" t="s">
        <v>364</v>
      </c>
      <c r="E21" s="167" t="s">
        <v>108</v>
      </c>
      <c r="F21" s="168">
        <v>1024.1199999999999</v>
      </c>
      <c r="G21" s="169"/>
      <c r="H21" s="169"/>
      <c r="I21" s="169">
        <f t="shared" si="0"/>
        <v>0</v>
      </c>
      <c r="J21" s="167">
        <f t="shared" si="1"/>
        <v>40.96</v>
      </c>
      <c r="K21" s="1">
        <f t="shared" si="2"/>
        <v>0</v>
      </c>
      <c r="L21" s="1">
        <f t="shared" si="3"/>
        <v>0</v>
      </c>
      <c r="M21" s="1"/>
      <c r="N21" s="1">
        <v>0.04</v>
      </c>
      <c r="O21" s="1"/>
      <c r="P21" s="166"/>
      <c r="Q21" s="172"/>
      <c r="R21" s="172"/>
      <c r="S21" s="166"/>
      <c r="Z21">
        <v>0</v>
      </c>
    </row>
    <row r="22" spans="1:26" ht="24.95" customHeight="1" x14ac:dyDescent="0.25">
      <c r="A22" s="170"/>
      <c r="B22" s="167" t="s">
        <v>352</v>
      </c>
      <c r="C22" s="171" t="s">
        <v>365</v>
      </c>
      <c r="D22" s="167" t="s">
        <v>366</v>
      </c>
      <c r="E22" s="167" t="s">
        <v>108</v>
      </c>
      <c r="F22" s="168">
        <v>1024.1199999999999</v>
      </c>
      <c r="G22" s="169"/>
      <c r="H22" s="169"/>
      <c r="I22" s="169">
        <f t="shared" si="0"/>
        <v>0</v>
      </c>
      <c r="J22" s="167">
        <f t="shared" si="1"/>
        <v>51.21</v>
      </c>
      <c r="K22" s="1">
        <f t="shared" si="2"/>
        <v>0</v>
      </c>
      <c r="L22" s="1">
        <f t="shared" si="3"/>
        <v>0</v>
      </c>
      <c r="M22" s="1"/>
      <c r="N22" s="1">
        <v>0.05</v>
      </c>
      <c r="O22" s="1"/>
      <c r="P22" s="166"/>
      <c r="Q22" s="172"/>
      <c r="R22" s="172"/>
      <c r="S22" s="166"/>
      <c r="Z22">
        <v>0</v>
      </c>
    </row>
    <row r="23" spans="1:26" ht="24.95" customHeight="1" x14ac:dyDescent="0.25">
      <c r="A23" s="170"/>
      <c r="B23" s="167" t="s">
        <v>352</v>
      </c>
      <c r="C23" s="171" t="s">
        <v>367</v>
      </c>
      <c r="D23" s="167" t="s">
        <v>368</v>
      </c>
      <c r="E23" s="167" t="s">
        <v>108</v>
      </c>
      <c r="F23" s="168">
        <v>1024.1199999999999</v>
      </c>
      <c r="G23" s="169"/>
      <c r="H23" s="169"/>
      <c r="I23" s="169">
        <f t="shared" si="0"/>
        <v>0</v>
      </c>
      <c r="J23" s="167">
        <f t="shared" si="1"/>
        <v>143.38</v>
      </c>
      <c r="K23" s="1">
        <f t="shared" si="2"/>
        <v>0</v>
      </c>
      <c r="L23" s="1">
        <f t="shared" si="3"/>
        <v>0</v>
      </c>
      <c r="M23" s="1"/>
      <c r="N23" s="1">
        <v>0.14000000000000001</v>
      </c>
      <c r="O23" s="1"/>
      <c r="P23" s="166"/>
      <c r="Q23" s="172"/>
      <c r="R23" s="172"/>
      <c r="S23" s="166"/>
      <c r="Z23">
        <v>0</v>
      </c>
    </row>
    <row r="24" spans="1:26" ht="24.95" customHeight="1" x14ac:dyDescent="0.25">
      <c r="A24" s="170"/>
      <c r="B24" s="167" t="s">
        <v>352</v>
      </c>
      <c r="C24" s="171" t="s">
        <v>369</v>
      </c>
      <c r="D24" s="167" t="s">
        <v>370</v>
      </c>
      <c r="E24" s="167" t="s">
        <v>108</v>
      </c>
      <c r="F24" s="168">
        <v>1024.1199999999999</v>
      </c>
      <c r="G24" s="169"/>
      <c r="H24" s="169"/>
      <c r="I24" s="169">
        <f t="shared" si="0"/>
        <v>0</v>
      </c>
      <c r="J24" s="167">
        <f t="shared" si="1"/>
        <v>20.48</v>
      </c>
      <c r="K24" s="1">
        <f t="shared" si="2"/>
        <v>0</v>
      </c>
      <c r="L24" s="1">
        <f t="shared" si="3"/>
        <v>0</v>
      </c>
      <c r="M24" s="1"/>
      <c r="N24" s="1">
        <v>0.02</v>
      </c>
      <c r="O24" s="1"/>
      <c r="P24" s="166"/>
      <c r="Q24" s="172"/>
      <c r="R24" s="172"/>
      <c r="S24" s="166"/>
      <c r="Z24">
        <v>0</v>
      </c>
    </row>
    <row r="25" spans="1:26" ht="24.95" customHeight="1" x14ac:dyDescent="0.25">
      <c r="A25" s="170"/>
      <c r="B25" s="167" t="s">
        <v>352</v>
      </c>
      <c r="C25" s="171" t="s">
        <v>371</v>
      </c>
      <c r="D25" s="167" t="s">
        <v>372</v>
      </c>
      <c r="E25" s="167" t="s">
        <v>108</v>
      </c>
      <c r="F25" s="168">
        <v>1024.1199999999999</v>
      </c>
      <c r="G25" s="169"/>
      <c r="H25" s="169"/>
      <c r="I25" s="169">
        <f t="shared" si="0"/>
        <v>0</v>
      </c>
      <c r="J25" s="167">
        <f t="shared" si="1"/>
        <v>665.68</v>
      </c>
      <c r="K25" s="1">
        <f t="shared" si="2"/>
        <v>0</v>
      </c>
      <c r="L25" s="1">
        <f t="shared" si="3"/>
        <v>0</v>
      </c>
      <c r="M25" s="1"/>
      <c r="N25" s="1">
        <v>0.65</v>
      </c>
      <c r="O25" s="1"/>
      <c r="P25" s="166"/>
      <c r="Q25" s="172"/>
      <c r="R25" s="172"/>
      <c r="S25" s="166"/>
      <c r="Z25">
        <v>0</v>
      </c>
    </row>
    <row r="26" spans="1:26" ht="24.95" customHeight="1" x14ac:dyDescent="0.25">
      <c r="A26" s="170"/>
      <c r="B26" s="167" t="s">
        <v>373</v>
      </c>
      <c r="C26" s="171" t="s">
        <v>374</v>
      </c>
      <c r="D26" s="167" t="s">
        <v>375</v>
      </c>
      <c r="E26" s="167" t="s">
        <v>108</v>
      </c>
      <c r="F26" s="168">
        <v>1024.1199999999999</v>
      </c>
      <c r="G26" s="169"/>
      <c r="H26" s="169"/>
      <c r="I26" s="169">
        <f t="shared" si="0"/>
        <v>0</v>
      </c>
      <c r="J26" s="167">
        <f t="shared" si="1"/>
        <v>112.65</v>
      </c>
      <c r="K26" s="1">
        <f t="shared" si="2"/>
        <v>0</v>
      </c>
      <c r="L26" s="1">
        <f t="shared" si="3"/>
        <v>0</v>
      </c>
      <c r="M26" s="1"/>
      <c r="N26" s="1">
        <v>0.11</v>
      </c>
      <c r="O26" s="1"/>
      <c r="P26" s="166"/>
      <c r="Q26" s="172"/>
      <c r="R26" s="172"/>
      <c r="S26" s="166"/>
      <c r="Z26">
        <v>0</v>
      </c>
    </row>
    <row r="27" spans="1:26" ht="24.95" customHeight="1" x14ac:dyDescent="0.25">
      <c r="A27" s="170"/>
      <c r="B27" s="167" t="s">
        <v>373</v>
      </c>
      <c r="C27" s="171" t="s">
        <v>376</v>
      </c>
      <c r="D27" s="167" t="s">
        <v>377</v>
      </c>
      <c r="E27" s="167" t="s">
        <v>91</v>
      </c>
      <c r="F27" s="168">
        <v>10.241199999999999</v>
      </c>
      <c r="G27" s="169"/>
      <c r="H27" s="169"/>
      <c r="I27" s="169">
        <f t="shared" si="0"/>
        <v>0</v>
      </c>
      <c r="J27" s="167">
        <f t="shared" si="1"/>
        <v>125.86</v>
      </c>
      <c r="K27" s="1">
        <f t="shared" si="2"/>
        <v>0</v>
      </c>
      <c r="L27" s="1">
        <f t="shared" si="3"/>
        <v>0</v>
      </c>
      <c r="M27" s="1"/>
      <c r="N27" s="1">
        <v>12.29</v>
      </c>
      <c r="O27" s="1"/>
      <c r="P27" s="166"/>
      <c r="Q27" s="172"/>
      <c r="R27" s="172"/>
      <c r="S27" s="166"/>
      <c r="Z27">
        <v>0</v>
      </c>
    </row>
    <row r="28" spans="1:26" ht="24.95" customHeight="1" x14ac:dyDescent="0.25">
      <c r="A28" s="170"/>
      <c r="B28" s="167" t="s">
        <v>378</v>
      </c>
      <c r="C28" s="171" t="s">
        <v>379</v>
      </c>
      <c r="D28" s="167" t="s">
        <v>380</v>
      </c>
      <c r="E28" s="167" t="s">
        <v>281</v>
      </c>
      <c r="F28" s="168">
        <v>31.645308</v>
      </c>
      <c r="G28" s="169"/>
      <c r="H28" s="169"/>
      <c r="I28" s="169">
        <f t="shared" si="0"/>
        <v>0</v>
      </c>
      <c r="J28" s="167">
        <f t="shared" si="1"/>
        <v>303.79000000000002</v>
      </c>
      <c r="K28" s="1">
        <f t="shared" si="2"/>
        <v>0</v>
      </c>
      <c r="L28" s="1"/>
      <c r="M28" s="1">
        <f>ROUND(F28*(G28),2)</f>
        <v>0</v>
      </c>
      <c r="N28" s="1">
        <v>9.6</v>
      </c>
      <c r="O28" s="1"/>
      <c r="P28" s="166">
        <f>ROUND(F28*(R28),3)</f>
        <v>3.2000000000000001E-2</v>
      </c>
      <c r="Q28" s="172"/>
      <c r="R28" s="172">
        <v>1E-3</v>
      </c>
      <c r="S28" s="166"/>
      <c r="Z28">
        <v>0</v>
      </c>
    </row>
    <row r="29" spans="1:26" x14ac:dyDescent="0.25">
      <c r="A29" s="155"/>
      <c r="B29" s="155"/>
      <c r="C29" s="155"/>
      <c r="D29" s="155" t="s">
        <v>68</v>
      </c>
      <c r="E29" s="155"/>
      <c r="F29" s="166"/>
      <c r="G29" s="158"/>
      <c r="H29" s="158">
        <f>ROUND((SUM(M10:M28))/1,2)</f>
        <v>0</v>
      </c>
      <c r="I29" s="158">
        <f>ROUND((SUM(I10:I28))/1,2)</f>
        <v>0</v>
      </c>
      <c r="J29" s="155"/>
      <c r="K29" s="155"/>
      <c r="L29" s="155">
        <f>ROUND((SUM(L10:L28))/1,2)</f>
        <v>0</v>
      </c>
      <c r="M29" s="155">
        <f>ROUND((SUM(M10:M28))/1,2)</f>
        <v>0</v>
      </c>
      <c r="N29" s="155"/>
      <c r="O29" s="155"/>
      <c r="P29" s="173">
        <f>ROUND((SUM(P10:P28))/1,2)</f>
        <v>0.03</v>
      </c>
      <c r="Q29" s="152"/>
      <c r="R29" s="152"/>
      <c r="S29" s="173">
        <f>ROUND((SUM(S10:S28))/1,2)</f>
        <v>0</v>
      </c>
      <c r="T29" s="152"/>
      <c r="U29" s="152"/>
      <c r="V29" s="152"/>
      <c r="W29" s="152"/>
      <c r="X29" s="152"/>
      <c r="Y29" s="152"/>
      <c r="Z29" s="152"/>
    </row>
    <row r="30" spans="1:26" x14ac:dyDescent="0.25">
      <c r="A30" s="1"/>
      <c r="B30" s="1"/>
      <c r="C30" s="1"/>
      <c r="D30" s="1"/>
      <c r="E30" s="1"/>
      <c r="F30" s="162"/>
      <c r="G30" s="148"/>
      <c r="H30" s="148"/>
      <c r="I30" s="148"/>
      <c r="J30" s="1"/>
      <c r="K30" s="1"/>
      <c r="L30" s="1"/>
      <c r="M30" s="1"/>
      <c r="N30" s="1"/>
      <c r="O30" s="1"/>
      <c r="P30" s="1"/>
      <c r="S30" s="1"/>
    </row>
    <row r="31" spans="1:26" x14ac:dyDescent="0.25">
      <c r="A31" s="155"/>
      <c r="B31" s="155"/>
      <c r="C31" s="155"/>
      <c r="D31" s="155" t="s">
        <v>69</v>
      </c>
      <c r="E31" s="155"/>
      <c r="F31" s="166"/>
      <c r="G31" s="156"/>
      <c r="H31" s="156"/>
      <c r="I31" s="156"/>
      <c r="J31" s="155"/>
      <c r="K31" s="155"/>
      <c r="L31" s="155"/>
      <c r="M31" s="155"/>
      <c r="N31" s="155"/>
      <c r="O31" s="155"/>
      <c r="P31" s="155"/>
      <c r="Q31" s="152"/>
      <c r="R31" s="152"/>
      <c r="S31" s="155"/>
      <c r="T31" s="152"/>
      <c r="U31" s="152"/>
      <c r="V31" s="152"/>
      <c r="W31" s="152"/>
      <c r="X31" s="152"/>
      <c r="Y31" s="152"/>
      <c r="Z31" s="152"/>
    </row>
    <row r="32" spans="1:26" ht="24.95" customHeight="1" x14ac:dyDescent="0.25">
      <c r="A32" s="170"/>
      <c r="B32" s="167" t="s">
        <v>98</v>
      </c>
      <c r="C32" s="171" t="s">
        <v>381</v>
      </c>
      <c r="D32" s="167" t="s">
        <v>382</v>
      </c>
      <c r="E32" s="167" t="s">
        <v>108</v>
      </c>
      <c r="F32" s="168">
        <v>91.43</v>
      </c>
      <c r="G32" s="169"/>
      <c r="H32" s="169"/>
      <c r="I32" s="169">
        <f>ROUND(F32*(G32+H32),2)</f>
        <v>0</v>
      </c>
      <c r="J32" s="167">
        <f>ROUND(F32*(N32),2)</f>
        <v>46.63</v>
      </c>
      <c r="K32" s="1">
        <f>ROUND(F32*(O32),2)</f>
        <v>0</v>
      </c>
      <c r="L32" s="1">
        <f>ROUND(F32*(G32),2)</f>
        <v>0</v>
      </c>
      <c r="M32" s="1"/>
      <c r="N32" s="1">
        <v>0.51</v>
      </c>
      <c r="O32" s="1"/>
      <c r="P32" s="166">
        <f>ROUND(F32*(R32),3)</f>
        <v>3.0000000000000001E-3</v>
      </c>
      <c r="Q32" s="172"/>
      <c r="R32" s="172">
        <v>3.0000000000000001E-5</v>
      </c>
      <c r="S32" s="166"/>
      <c r="Z32">
        <v>0</v>
      </c>
    </row>
    <row r="33" spans="1:26" ht="24.95" customHeight="1" x14ac:dyDescent="0.25">
      <c r="A33" s="170"/>
      <c r="B33" s="167" t="s">
        <v>126</v>
      </c>
      <c r="C33" s="171" t="s">
        <v>383</v>
      </c>
      <c r="D33" s="167" t="s">
        <v>384</v>
      </c>
      <c r="E33" s="167" t="s">
        <v>385</v>
      </c>
      <c r="F33" s="168">
        <v>91.43</v>
      </c>
      <c r="G33" s="169"/>
      <c r="H33" s="169"/>
      <c r="I33" s="169">
        <f>ROUND(F33*(G33+H33),2)</f>
        <v>0</v>
      </c>
      <c r="J33" s="167">
        <f>ROUND(F33*(N33),2)</f>
        <v>1508.6</v>
      </c>
      <c r="K33" s="1">
        <f>ROUND(F33*(O33),2)</f>
        <v>0</v>
      </c>
      <c r="L33" s="1">
        <f>ROUND(F33*(G33),2)</f>
        <v>0</v>
      </c>
      <c r="M33" s="1"/>
      <c r="N33" s="1">
        <v>16.5</v>
      </c>
      <c r="O33" s="1"/>
      <c r="P33" s="166"/>
      <c r="Q33" s="172"/>
      <c r="R33" s="172"/>
      <c r="S33" s="166"/>
      <c r="Z33">
        <v>0</v>
      </c>
    </row>
    <row r="34" spans="1:26" ht="24.95" customHeight="1" x14ac:dyDescent="0.25">
      <c r="A34" s="170"/>
      <c r="B34" s="167" t="s">
        <v>386</v>
      </c>
      <c r="C34" s="171" t="s">
        <v>387</v>
      </c>
      <c r="D34" s="167" t="s">
        <v>388</v>
      </c>
      <c r="E34" s="167" t="s">
        <v>108</v>
      </c>
      <c r="F34" s="168">
        <v>105.14449999999999</v>
      </c>
      <c r="G34" s="169"/>
      <c r="H34" s="169"/>
      <c r="I34" s="169">
        <f>ROUND(F34*(G34+H34),2)</f>
        <v>0</v>
      </c>
      <c r="J34" s="167">
        <f>ROUND(F34*(N34),2)</f>
        <v>160.87</v>
      </c>
      <c r="K34" s="1">
        <f>ROUND(F34*(O34),2)</f>
        <v>0</v>
      </c>
      <c r="L34" s="1"/>
      <c r="M34" s="1">
        <f>ROUND(F34*(G34),2)</f>
        <v>0</v>
      </c>
      <c r="N34" s="1">
        <v>1.53</v>
      </c>
      <c r="O34" s="1"/>
      <c r="P34" s="166">
        <f>ROUND(F34*(R34),3)</f>
        <v>4.2000000000000003E-2</v>
      </c>
      <c r="Q34" s="172"/>
      <c r="R34" s="172">
        <v>4.0000000000000002E-4</v>
      </c>
      <c r="S34" s="166"/>
      <c r="Z34">
        <v>0</v>
      </c>
    </row>
    <row r="35" spans="1:26" x14ac:dyDescent="0.25">
      <c r="A35" s="155"/>
      <c r="B35" s="155"/>
      <c r="C35" s="155"/>
      <c r="D35" s="155" t="s">
        <v>69</v>
      </c>
      <c r="E35" s="155"/>
      <c r="F35" s="166"/>
      <c r="G35" s="158"/>
      <c r="H35" s="158">
        <f>ROUND((SUM(M31:M34))/1,2)</f>
        <v>0</v>
      </c>
      <c r="I35" s="158">
        <f>ROUND((SUM(I31:I34))/1,2)</f>
        <v>0</v>
      </c>
      <c r="J35" s="155"/>
      <c r="K35" s="155"/>
      <c r="L35" s="155">
        <f>ROUND((SUM(L31:L34))/1,2)</f>
        <v>0</v>
      </c>
      <c r="M35" s="155">
        <f>ROUND((SUM(M31:M34))/1,2)</f>
        <v>0</v>
      </c>
      <c r="N35" s="155"/>
      <c r="O35" s="155"/>
      <c r="P35" s="173">
        <f>ROUND((SUM(P31:P34))/1,2)</f>
        <v>0.05</v>
      </c>
      <c r="Q35" s="152"/>
      <c r="R35" s="152"/>
      <c r="S35" s="173">
        <f>ROUND((SUM(S31:S34))/1,2)</f>
        <v>0</v>
      </c>
      <c r="T35" s="152"/>
      <c r="U35" s="152"/>
      <c r="V35" s="152"/>
      <c r="W35" s="152"/>
      <c r="X35" s="152"/>
      <c r="Y35" s="152"/>
      <c r="Z35" s="152"/>
    </row>
    <row r="36" spans="1:26" x14ac:dyDescent="0.25">
      <c r="A36" s="1"/>
      <c r="B36" s="1"/>
      <c r="C36" s="1"/>
      <c r="D36" s="1"/>
      <c r="E36" s="1"/>
      <c r="F36" s="162"/>
      <c r="G36" s="148"/>
      <c r="H36" s="148"/>
      <c r="I36" s="148"/>
      <c r="J36" s="1"/>
      <c r="K36" s="1"/>
      <c r="L36" s="1"/>
      <c r="M36" s="1"/>
      <c r="N36" s="1"/>
      <c r="O36" s="1"/>
      <c r="P36" s="1"/>
      <c r="S36" s="1"/>
    </row>
    <row r="37" spans="1:26" x14ac:dyDescent="0.25">
      <c r="A37" s="155"/>
      <c r="B37" s="155"/>
      <c r="C37" s="155"/>
      <c r="D37" s="155" t="s">
        <v>345</v>
      </c>
      <c r="E37" s="155"/>
      <c r="F37" s="166"/>
      <c r="G37" s="156"/>
      <c r="H37" s="156"/>
      <c r="I37" s="156"/>
      <c r="J37" s="155"/>
      <c r="K37" s="155"/>
      <c r="L37" s="155"/>
      <c r="M37" s="155"/>
      <c r="N37" s="155"/>
      <c r="O37" s="155"/>
      <c r="P37" s="155"/>
      <c r="Q37" s="152"/>
      <c r="R37" s="152"/>
      <c r="S37" s="155"/>
      <c r="T37" s="152"/>
      <c r="U37" s="152"/>
      <c r="V37" s="152"/>
      <c r="W37" s="152"/>
      <c r="X37" s="152"/>
      <c r="Y37" s="152"/>
      <c r="Z37" s="152"/>
    </row>
    <row r="38" spans="1:26" ht="24.95" customHeight="1" x14ac:dyDescent="0.25">
      <c r="A38" s="170"/>
      <c r="B38" s="167" t="s">
        <v>389</v>
      </c>
      <c r="C38" s="171" t="s">
        <v>390</v>
      </c>
      <c r="D38" s="167" t="s">
        <v>391</v>
      </c>
      <c r="E38" s="167" t="s">
        <v>108</v>
      </c>
      <c r="F38" s="168">
        <v>262.05</v>
      </c>
      <c r="G38" s="169"/>
      <c r="H38" s="169"/>
      <c r="I38" s="169">
        <f>ROUND(F38*(G38+H38),2)</f>
        <v>0</v>
      </c>
      <c r="J38" s="167">
        <f>ROUND(F38*(N38),2)</f>
        <v>584.37</v>
      </c>
      <c r="K38" s="1">
        <f>ROUND(F38*(O38),2)</f>
        <v>0</v>
      </c>
      <c r="L38" s="1">
        <f>ROUND(F38*(G38),2)</f>
        <v>0</v>
      </c>
      <c r="M38" s="1"/>
      <c r="N38" s="1">
        <v>2.23</v>
      </c>
      <c r="O38" s="1"/>
      <c r="P38" s="166">
        <f>ROUND(F38*(R38),3)</f>
        <v>53.039000000000001</v>
      </c>
      <c r="Q38" s="172"/>
      <c r="R38" s="172">
        <v>0.2024</v>
      </c>
      <c r="S38" s="166"/>
      <c r="Z38">
        <v>0</v>
      </c>
    </row>
    <row r="39" spans="1:26" ht="24.95" customHeight="1" x14ac:dyDescent="0.25">
      <c r="A39" s="170"/>
      <c r="B39" s="167" t="s">
        <v>389</v>
      </c>
      <c r="C39" s="171" t="s">
        <v>392</v>
      </c>
      <c r="D39" s="167" t="s">
        <v>393</v>
      </c>
      <c r="E39" s="167" t="s">
        <v>108</v>
      </c>
      <c r="F39" s="168">
        <v>262.05</v>
      </c>
      <c r="G39" s="169"/>
      <c r="H39" s="169"/>
      <c r="I39" s="169">
        <f>ROUND(F39*(G39+H39),2)</f>
        <v>0</v>
      </c>
      <c r="J39" s="167">
        <f>ROUND(F39*(N39),2)</f>
        <v>2043.99</v>
      </c>
      <c r="K39" s="1">
        <f>ROUND(F39*(O39),2)</f>
        <v>0</v>
      </c>
      <c r="L39" s="1">
        <f>ROUND(F39*(G39),2)</f>
        <v>0</v>
      </c>
      <c r="M39" s="1"/>
      <c r="N39" s="1">
        <v>7.8</v>
      </c>
      <c r="O39" s="1"/>
      <c r="P39" s="166">
        <f>ROUND(F39*(R39),3)</f>
        <v>48.139000000000003</v>
      </c>
      <c r="Q39" s="172"/>
      <c r="R39" s="172">
        <v>0.1837</v>
      </c>
      <c r="S39" s="166"/>
      <c r="Z39">
        <v>0</v>
      </c>
    </row>
    <row r="40" spans="1:26" ht="24.95" customHeight="1" x14ac:dyDescent="0.25">
      <c r="A40" s="170"/>
      <c r="B40" s="167" t="s">
        <v>394</v>
      </c>
      <c r="C40" s="171" t="s">
        <v>395</v>
      </c>
      <c r="D40" s="167" t="s">
        <v>396</v>
      </c>
      <c r="E40" s="167" t="s">
        <v>108</v>
      </c>
      <c r="F40" s="168">
        <v>267.291</v>
      </c>
      <c r="G40" s="169"/>
      <c r="H40" s="169"/>
      <c r="I40" s="169">
        <f>ROUND(F40*(G40+H40),2)</f>
        <v>0</v>
      </c>
      <c r="J40" s="167">
        <f>ROUND(F40*(N40),2)</f>
        <v>4944.88</v>
      </c>
      <c r="K40" s="1">
        <f>ROUND(F40*(O40),2)</f>
        <v>0</v>
      </c>
      <c r="L40" s="1"/>
      <c r="M40" s="1">
        <f>ROUND(F40*(G40),2)</f>
        <v>0</v>
      </c>
      <c r="N40" s="1">
        <v>18.5</v>
      </c>
      <c r="O40" s="1"/>
      <c r="P40" s="166">
        <f>ROUND(F40*(R40),3)</f>
        <v>39.292000000000002</v>
      </c>
      <c r="Q40" s="172"/>
      <c r="R40" s="172">
        <v>0.14699999999999999</v>
      </c>
      <c r="S40" s="166"/>
      <c r="Z40">
        <v>0</v>
      </c>
    </row>
    <row r="41" spans="1:26" x14ac:dyDescent="0.25">
      <c r="A41" s="155"/>
      <c r="B41" s="155"/>
      <c r="C41" s="155"/>
      <c r="D41" s="155" t="s">
        <v>345</v>
      </c>
      <c r="E41" s="155"/>
      <c r="F41" s="166"/>
      <c r="G41" s="158"/>
      <c r="H41" s="158">
        <f>ROUND((SUM(M37:M40))/1,2)</f>
        <v>0</v>
      </c>
      <c r="I41" s="158">
        <f>ROUND((SUM(I37:I40))/1,2)</f>
        <v>0</v>
      </c>
      <c r="J41" s="155"/>
      <c r="K41" s="155"/>
      <c r="L41" s="155">
        <f>ROUND((SUM(L37:L40))/1,2)</f>
        <v>0</v>
      </c>
      <c r="M41" s="155">
        <f>ROUND((SUM(M37:M40))/1,2)</f>
        <v>0</v>
      </c>
      <c r="N41" s="155"/>
      <c r="O41" s="155"/>
      <c r="P41" s="173">
        <f>ROUND((SUM(P37:P40))/1,2)</f>
        <v>140.47</v>
      </c>
      <c r="Q41" s="152"/>
      <c r="R41" s="152"/>
      <c r="S41" s="173">
        <f>ROUND((SUM(S37:S40))/1,2)</f>
        <v>0</v>
      </c>
      <c r="T41" s="152"/>
      <c r="U41" s="152"/>
      <c r="V41" s="152"/>
      <c r="W41" s="152"/>
      <c r="X41" s="152"/>
      <c r="Y41" s="152"/>
      <c r="Z41" s="152"/>
    </row>
    <row r="42" spans="1:26" x14ac:dyDescent="0.25">
      <c r="A42" s="1"/>
      <c r="B42" s="1"/>
      <c r="C42" s="1"/>
      <c r="D42" s="1"/>
      <c r="E42" s="1"/>
      <c r="F42" s="162"/>
      <c r="G42" s="148"/>
      <c r="H42" s="148"/>
      <c r="I42" s="148"/>
      <c r="J42" s="1"/>
      <c r="K42" s="1"/>
      <c r="L42" s="1"/>
      <c r="M42" s="1"/>
      <c r="N42" s="1"/>
      <c r="O42" s="1"/>
      <c r="P42" s="1"/>
      <c r="S42" s="1"/>
    </row>
    <row r="43" spans="1:26" x14ac:dyDescent="0.25">
      <c r="A43" s="155"/>
      <c r="B43" s="155"/>
      <c r="C43" s="155"/>
      <c r="D43" s="155" t="s">
        <v>346</v>
      </c>
      <c r="E43" s="155"/>
      <c r="F43" s="166"/>
      <c r="G43" s="156"/>
      <c r="H43" s="156"/>
      <c r="I43" s="156"/>
      <c r="J43" s="155"/>
      <c r="K43" s="155"/>
      <c r="L43" s="155"/>
      <c r="M43" s="155"/>
      <c r="N43" s="155"/>
      <c r="O43" s="155"/>
      <c r="P43" s="155"/>
      <c r="Q43" s="152"/>
      <c r="R43" s="152"/>
      <c r="S43" s="155"/>
      <c r="T43" s="152"/>
      <c r="U43" s="152"/>
      <c r="V43" s="152"/>
      <c r="W43" s="152"/>
      <c r="X43" s="152"/>
      <c r="Y43" s="152"/>
      <c r="Z43" s="152"/>
    </row>
    <row r="44" spans="1:26" ht="24.95" customHeight="1" x14ac:dyDescent="0.25">
      <c r="A44" s="170"/>
      <c r="B44" s="167" t="s">
        <v>101</v>
      </c>
      <c r="C44" s="171" t="s">
        <v>397</v>
      </c>
      <c r="D44" s="167" t="s">
        <v>398</v>
      </c>
      <c r="E44" s="167" t="s">
        <v>91</v>
      </c>
      <c r="F44" s="168">
        <v>26.205000000000002</v>
      </c>
      <c r="G44" s="169"/>
      <c r="H44" s="169"/>
      <c r="I44" s="169">
        <f>ROUND(F44*(G44+H44),2)</f>
        <v>0</v>
      </c>
      <c r="J44" s="167">
        <f>ROUND(F44*(N44),2)</f>
        <v>3202.78</v>
      </c>
      <c r="K44" s="1">
        <f>ROUND(F44*(O44),2)</f>
        <v>0</v>
      </c>
      <c r="L44" s="1">
        <f>ROUND(F44*(G44),2)</f>
        <v>0</v>
      </c>
      <c r="M44" s="1"/>
      <c r="N44" s="1">
        <v>122.22</v>
      </c>
      <c r="O44" s="1"/>
      <c r="P44" s="166">
        <f>ROUND(F44*(R44),3)</f>
        <v>57.994999999999997</v>
      </c>
      <c r="Q44" s="172"/>
      <c r="R44" s="172">
        <v>2.2131099999999999</v>
      </c>
      <c r="S44" s="166"/>
      <c r="Z44">
        <v>0</v>
      </c>
    </row>
    <row r="45" spans="1:26" ht="24.95" customHeight="1" x14ac:dyDescent="0.25">
      <c r="A45" s="170"/>
      <c r="B45" s="167" t="s">
        <v>101</v>
      </c>
      <c r="C45" s="171" t="s">
        <v>399</v>
      </c>
      <c r="D45" s="167" t="s">
        <v>400</v>
      </c>
      <c r="E45" s="167" t="s">
        <v>91</v>
      </c>
      <c r="F45" s="168">
        <v>26.204999999999998</v>
      </c>
      <c r="G45" s="169"/>
      <c r="H45" s="169"/>
      <c r="I45" s="169">
        <f>ROUND(F45*(G45+H45),2)</f>
        <v>0</v>
      </c>
      <c r="J45" s="167">
        <f>ROUND(F45*(N45),2)</f>
        <v>480.6</v>
      </c>
      <c r="K45" s="1">
        <f>ROUND(F45*(O45),2)</f>
        <v>0</v>
      </c>
      <c r="L45" s="1">
        <f>ROUND(F45*(G45),2)</f>
        <v>0</v>
      </c>
      <c r="M45" s="1"/>
      <c r="N45" s="1">
        <v>18.34</v>
      </c>
      <c r="O45" s="1"/>
      <c r="P45" s="166"/>
      <c r="Q45" s="172"/>
      <c r="R45" s="172"/>
      <c r="S45" s="166"/>
      <c r="Z45">
        <v>0</v>
      </c>
    </row>
    <row r="46" spans="1:26" x14ac:dyDescent="0.25">
      <c r="A46" s="155"/>
      <c r="B46" s="155"/>
      <c r="C46" s="155"/>
      <c r="D46" s="155" t="s">
        <v>346</v>
      </c>
      <c r="E46" s="155"/>
      <c r="F46" s="166"/>
      <c r="G46" s="158"/>
      <c r="H46" s="158">
        <f>ROUND((SUM(M43:M45))/1,2)</f>
        <v>0</v>
      </c>
      <c r="I46" s="158">
        <f>ROUND((SUM(I43:I45))/1,2)</f>
        <v>0</v>
      </c>
      <c r="J46" s="155"/>
      <c r="K46" s="155"/>
      <c r="L46" s="155">
        <f>ROUND((SUM(L43:L45))/1,2)</f>
        <v>0</v>
      </c>
      <c r="M46" s="155">
        <f>ROUND((SUM(M43:M45))/1,2)</f>
        <v>0</v>
      </c>
      <c r="N46" s="155"/>
      <c r="O46" s="155"/>
      <c r="P46" s="173">
        <f>ROUND((SUM(P43:P45))/1,2)</f>
        <v>58</v>
      </c>
      <c r="Q46" s="152"/>
      <c r="R46" s="152"/>
      <c r="S46" s="173">
        <f>ROUND((SUM(S43:S45))/1,2)</f>
        <v>0</v>
      </c>
      <c r="T46" s="152"/>
      <c r="U46" s="152"/>
      <c r="V46" s="152"/>
      <c r="W46" s="152"/>
      <c r="X46" s="152"/>
      <c r="Y46" s="152"/>
      <c r="Z46" s="152"/>
    </row>
    <row r="47" spans="1:26" x14ac:dyDescent="0.25">
      <c r="A47" s="1"/>
      <c r="B47" s="1"/>
      <c r="C47" s="1"/>
      <c r="D47" s="1"/>
      <c r="E47" s="1"/>
      <c r="F47" s="162"/>
      <c r="G47" s="148"/>
      <c r="H47" s="148"/>
      <c r="I47" s="148"/>
      <c r="J47" s="1"/>
      <c r="K47" s="1"/>
      <c r="L47" s="1"/>
      <c r="M47" s="1"/>
      <c r="N47" s="1"/>
      <c r="O47" s="1"/>
      <c r="P47" s="1"/>
      <c r="S47" s="1"/>
    </row>
    <row r="48" spans="1:26" x14ac:dyDescent="0.25">
      <c r="A48" s="155"/>
      <c r="B48" s="155"/>
      <c r="C48" s="155"/>
      <c r="D48" s="155" t="s">
        <v>71</v>
      </c>
      <c r="E48" s="155"/>
      <c r="F48" s="166"/>
      <c r="G48" s="156"/>
      <c r="H48" s="156"/>
      <c r="I48" s="156"/>
      <c r="J48" s="155"/>
      <c r="K48" s="155"/>
      <c r="L48" s="155"/>
      <c r="M48" s="155"/>
      <c r="N48" s="155"/>
      <c r="O48" s="155"/>
      <c r="P48" s="155"/>
      <c r="Q48" s="152"/>
      <c r="R48" s="152"/>
      <c r="S48" s="155"/>
      <c r="T48" s="152"/>
      <c r="U48" s="152"/>
      <c r="V48" s="152"/>
      <c r="W48" s="152"/>
      <c r="X48" s="152"/>
      <c r="Y48" s="152"/>
      <c r="Z48" s="152"/>
    </row>
    <row r="49" spans="1:26" ht="24.95" customHeight="1" x14ac:dyDescent="0.25">
      <c r="A49" s="170"/>
      <c r="B49" s="167" t="s">
        <v>389</v>
      </c>
      <c r="C49" s="171" t="s">
        <v>401</v>
      </c>
      <c r="D49" s="167" t="s">
        <v>402</v>
      </c>
      <c r="E49" s="167" t="s">
        <v>141</v>
      </c>
      <c r="F49" s="168">
        <v>293.17</v>
      </c>
      <c r="G49" s="169"/>
      <c r="H49" s="169"/>
      <c r="I49" s="169">
        <f>ROUND(F49*(G49+H49),2)</f>
        <v>0</v>
      </c>
      <c r="J49" s="167">
        <f>ROUND(F49*(N49),2)</f>
        <v>1436.53</v>
      </c>
      <c r="K49" s="1">
        <f>ROUND(F49*(O49),2)</f>
        <v>0</v>
      </c>
      <c r="L49" s="1">
        <f>ROUND(F49*(G49),2)</f>
        <v>0</v>
      </c>
      <c r="M49" s="1"/>
      <c r="N49" s="1">
        <v>4.9000000000000004</v>
      </c>
      <c r="O49" s="1"/>
      <c r="P49" s="166">
        <f>ROUND(F49*(R49),3)</f>
        <v>28.719000000000001</v>
      </c>
      <c r="Q49" s="172"/>
      <c r="R49" s="172">
        <v>9.7960000000000005E-2</v>
      </c>
      <c r="S49" s="166"/>
      <c r="Z49">
        <v>0</v>
      </c>
    </row>
    <row r="50" spans="1:26" ht="24.95" customHeight="1" x14ac:dyDescent="0.25">
      <c r="A50" s="170"/>
      <c r="B50" s="167" t="s">
        <v>403</v>
      </c>
      <c r="C50" s="171" t="s">
        <v>404</v>
      </c>
      <c r="D50" s="167" t="s">
        <v>470</v>
      </c>
      <c r="E50" s="167" t="s">
        <v>405</v>
      </c>
      <c r="F50" s="168">
        <v>296.10169999999999</v>
      </c>
      <c r="G50" s="169"/>
      <c r="H50" s="169"/>
      <c r="I50" s="169">
        <f>ROUND(F50*(G50+H50),2)</f>
        <v>0</v>
      </c>
      <c r="J50" s="167">
        <f>ROUND(F50*(N50),2)</f>
        <v>932.72</v>
      </c>
      <c r="K50" s="1">
        <f>ROUND(F50*(O50),2)</f>
        <v>0</v>
      </c>
      <c r="L50" s="1"/>
      <c r="M50" s="1">
        <f>ROUND(F50*(G50),2)</f>
        <v>0</v>
      </c>
      <c r="N50" s="1">
        <v>3.15</v>
      </c>
      <c r="O50" s="1"/>
      <c r="P50" s="166"/>
      <c r="Q50" s="172"/>
      <c r="R50" s="172"/>
      <c r="S50" s="166"/>
      <c r="Z50">
        <v>0</v>
      </c>
    </row>
    <row r="51" spans="1:26" x14ac:dyDescent="0.25">
      <c r="A51" s="155"/>
      <c r="B51" s="155"/>
      <c r="C51" s="155"/>
      <c r="D51" s="155" t="s">
        <v>71</v>
      </c>
      <c r="E51" s="155"/>
      <c r="F51" s="166"/>
      <c r="G51" s="158"/>
      <c r="H51" s="158">
        <f>ROUND((SUM(M48:M50))/1,2)</f>
        <v>0</v>
      </c>
      <c r="I51" s="158">
        <f>ROUND((SUM(I48:I50))/1,2)</f>
        <v>0</v>
      </c>
      <c r="J51" s="155"/>
      <c r="K51" s="155"/>
      <c r="L51" s="155">
        <f>ROUND((SUM(L48:L50))/1,2)</f>
        <v>0</v>
      </c>
      <c r="M51" s="155">
        <f>ROUND((SUM(M48:M50))/1,2)</f>
        <v>0</v>
      </c>
      <c r="N51" s="155"/>
      <c r="O51" s="155"/>
      <c r="P51" s="173">
        <f>ROUND((SUM(P48:P50))/1,2)</f>
        <v>28.72</v>
      </c>
      <c r="Q51" s="152"/>
      <c r="R51" s="152"/>
      <c r="S51" s="173">
        <f>ROUND((SUM(S48:S50))/1,2)</f>
        <v>0</v>
      </c>
      <c r="T51" s="152"/>
      <c r="U51" s="152"/>
      <c r="V51" s="152"/>
      <c r="W51" s="152"/>
      <c r="X51" s="152"/>
      <c r="Y51" s="152"/>
      <c r="Z51" s="152"/>
    </row>
    <row r="52" spans="1:26" x14ac:dyDescent="0.25">
      <c r="A52" s="1"/>
      <c r="B52" s="1"/>
      <c r="C52" s="1"/>
      <c r="D52" s="1"/>
      <c r="E52" s="1"/>
      <c r="F52" s="162"/>
      <c r="G52" s="148"/>
      <c r="H52" s="148"/>
      <c r="I52" s="148"/>
      <c r="J52" s="1"/>
      <c r="K52" s="1"/>
      <c r="L52" s="1"/>
      <c r="M52" s="1"/>
      <c r="N52" s="1"/>
      <c r="O52" s="1"/>
      <c r="P52" s="1"/>
      <c r="S52" s="1"/>
    </row>
    <row r="53" spans="1:26" x14ac:dyDescent="0.25">
      <c r="A53" s="155"/>
      <c r="B53" s="155"/>
      <c r="C53" s="155"/>
      <c r="D53" s="155" t="s">
        <v>72</v>
      </c>
      <c r="E53" s="155"/>
      <c r="F53" s="166"/>
      <c r="G53" s="156"/>
      <c r="H53" s="156"/>
      <c r="I53" s="156"/>
      <c r="J53" s="155"/>
      <c r="K53" s="155"/>
      <c r="L53" s="155"/>
      <c r="M53" s="155"/>
      <c r="N53" s="155"/>
      <c r="O53" s="155"/>
      <c r="P53" s="155"/>
      <c r="Q53" s="152"/>
      <c r="R53" s="152"/>
      <c r="S53" s="155"/>
      <c r="T53" s="152"/>
      <c r="U53" s="152"/>
      <c r="V53" s="152"/>
      <c r="W53" s="152"/>
      <c r="X53" s="152"/>
      <c r="Y53" s="152"/>
      <c r="Z53" s="152"/>
    </row>
    <row r="54" spans="1:26" ht="24.95" customHeight="1" x14ac:dyDescent="0.25">
      <c r="A54" s="170"/>
      <c r="B54" s="167" t="s">
        <v>389</v>
      </c>
      <c r="C54" s="171" t="s">
        <v>406</v>
      </c>
      <c r="D54" s="167" t="s">
        <v>407</v>
      </c>
      <c r="E54" s="167" t="s">
        <v>113</v>
      </c>
      <c r="F54" s="168">
        <v>227.25920875800003</v>
      </c>
      <c r="G54" s="169"/>
      <c r="H54" s="169"/>
      <c r="I54" s="169">
        <f>ROUND(F54*(G54+H54),2)</f>
        <v>0</v>
      </c>
      <c r="J54" s="167">
        <f>ROUND(F54*(N54),2)</f>
        <v>1602.18</v>
      </c>
      <c r="K54" s="1">
        <f>ROUND(F54*(O54),2)</f>
        <v>0</v>
      </c>
      <c r="L54" s="1">
        <f>ROUND(F54*(G54),2)</f>
        <v>0</v>
      </c>
      <c r="M54" s="1"/>
      <c r="N54" s="1">
        <v>7.05</v>
      </c>
      <c r="O54" s="1"/>
      <c r="P54" s="166"/>
      <c r="Q54" s="172"/>
      <c r="R54" s="172"/>
      <c r="S54" s="166"/>
      <c r="Z54">
        <v>0</v>
      </c>
    </row>
    <row r="55" spans="1:26" x14ac:dyDescent="0.25">
      <c r="A55" s="155"/>
      <c r="B55" s="155"/>
      <c r="C55" s="155"/>
      <c r="D55" s="155" t="s">
        <v>72</v>
      </c>
      <c r="E55" s="155"/>
      <c r="F55" s="166"/>
      <c r="G55" s="158"/>
      <c r="H55" s="158"/>
      <c r="I55" s="158">
        <f>ROUND((SUM(I53:I54))/1,2)</f>
        <v>0</v>
      </c>
      <c r="J55" s="155"/>
      <c r="K55" s="155"/>
      <c r="L55" s="155">
        <f>ROUND((SUM(L53:L54))/1,2)</f>
        <v>0</v>
      </c>
      <c r="M55" s="155">
        <f>ROUND((SUM(M53:M54))/1,2)</f>
        <v>0</v>
      </c>
      <c r="N55" s="155"/>
      <c r="O55" s="155"/>
      <c r="P55" s="173">
        <f>ROUND((SUM(P53:P54))/1,2)</f>
        <v>0</v>
      </c>
      <c r="S55" s="166">
        <f>ROUND((SUM(S53:S54))/1,2)</f>
        <v>0</v>
      </c>
    </row>
    <row r="56" spans="1:26" x14ac:dyDescent="0.25">
      <c r="A56" s="1"/>
      <c r="B56" s="1"/>
      <c r="C56" s="1"/>
      <c r="D56" s="1"/>
      <c r="E56" s="1"/>
      <c r="F56" s="162"/>
      <c r="G56" s="148"/>
      <c r="H56" s="148"/>
      <c r="I56" s="148"/>
      <c r="J56" s="1"/>
      <c r="K56" s="1"/>
      <c r="L56" s="1"/>
      <c r="M56" s="1"/>
      <c r="N56" s="1"/>
      <c r="O56" s="1"/>
      <c r="P56" s="1"/>
      <c r="S56" s="1"/>
    </row>
    <row r="57" spans="1:26" x14ac:dyDescent="0.25">
      <c r="A57" s="155"/>
      <c r="B57" s="155"/>
      <c r="C57" s="155"/>
      <c r="D57" s="2" t="s">
        <v>67</v>
      </c>
      <c r="E57" s="155"/>
      <c r="F57" s="166"/>
      <c r="G57" s="158"/>
      <c r="H57" s="158">
        <f>ROUND((SUM(M9:M56))/2,2)</f>
        <v>0</v>
      </c>
      <c r="I57" s="158">
        <f>ROUND((SUM(I9:I56))/2,2)</f>
        <v>0</v>
      </c>
      <c r="J57" s="155"/>
      <c r="K57" s="155"/>
      <c r="L57" s="155">
        <f>ROUND((SUM(L9:L56))/2,2)</f>
        <v>0</v>
      </c>
      <c r="M57" s="155">
        <f>ROUND((SUM(M9:M56))/2,2)</f>
        <v>0</v>
      </c>
      <c r="N57" s="155"/>
      <c r="O57" s="155"/>
      <c r="P57" s="173">
        <f>ROUND((SUM(P9:P56))/2,2)</f>
        <v>227.27</v>
      </c>
      <c r="S57" s="173">
        <f>ROUND((SUM(S9:S56))/2,2)</f>
        <v>0</v>
      </c>
    </row>
    <row r="58" spans="1:26" x14ac:dyDescent="0.25">
      <c r="A58" s="174"/>
      <c r="B58" s="174"/>
      <c r="C58" s="174"/>
      <c r="D58" s="174" t="s">
        <v>77</v>
      </c>
      <c r="E58" s="174"/>
      <c r="F58" s="175"/>
      <c r="G58" s="176"/>
      <c r="H58" s="176">
        <f>ROUND((SUM(M9:M57))/3,2)</f>
        <v>0</v>
      </c>
      <c r="I58" s="176">
        <f>ROUND((SUM(I9:I57))/3,2)</f>
        <v>0</v>
      </c>
      <c r="J58" s="174"/>
      <c r="K58" s="174">
        <f>ROUND((SUM(K9:K57))/3,2)</f>
        <v>0</v>
      </c>
      <c r="L58" s="174">
        <f>ROUND((SUM(L9:L57))/3,2)</f>
        <v>0</v>
      </c>
      <c r="M58" s="174">
        <f>ROUND((SUM(M9:M57))/3,2)</f>
        <v>0</v>
      </c>
      <c r="N58" s="174"/>
      <c r="O58" s="174"/>
      <c r="P58" s="191">
        <f>ROUND((SUM(P9:P57))/3,2)</f>
        <v>227.27</v>
      </c>
      <c r="S58" s="175">
        <f>ROUND((SUM(S9:S57))/3,2)</f>
        <v>0</v>
      </c>
      <c r="Z58">
        <f>(SUM(Z9:Z57))</f>
        <v>0</v>
      </c>
    </row>
  </sheetData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Oddychová zóna - záhrada Panny Márie / SO 02 - Výsadba a spevnené plochy</oddHeader>
    <oddFooter>&amp;RStrana &amp;P z &amp;N    &amp;L&amp;7Spracované systémom Systematic®pyramida.wsn, tel.: 051 77 10 585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16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37" t="s">
        <v>1</v>
      </c>
      <c r="C2" s="38"/>
      <c r="D2" s="39"/>
      <c r="E2" s="39"/>
      <c r="F2" s="39"/>
      <c r="G2" s="43" t="s">
        <v>17</v>
      </c>
      <c r="H2" s="16"/>
      <c r="I2" s="27"/>
      <c r="J2" s="31"/>
    </row>
    <row r="3" spans="1:23" ht="18" customHeight="1" x14ac:dyDescent="0.25">
      <c r="A3" s="11"/>
      <c r="B3" s="40" t="s">
        <v>408</v>
      </c>
      <c r="C3" s="41"/>
      <c r="D3" s="42"/>
      <c r="E3" s="42"/>
      <c r="F3" s="42"/>
      <c r="G3" s="17"/>
      <c r="H3" s="17"/>
      <c r="I3" s="28"/>
      <c r="J3" s="32"/>
    </row>
    <row r="4" spans="1:23" ht="18" customHeight="1" x14ac:dyDescent="0.25">
      <c r="A4" s="11"/>
      <c r="B4" s="23"/>
      <c r="C4" s="20"/>
      <c r="D4" s="17"/>
      <c r="E4" s="17"/>
      <c r="F4" s="17"/>
      <c r="G4" s="17"/>
      <c r="H4" s="17"/>
      <c r="I4" s="44" t="s">
        <v>19</v>
      </c>
      <c r="J4" s="32"/>
    </row>
    <row r="5" spans="1:23" ht="18" customHeight="1" thickBot="1" x14ac:dyDescent="0.3">
      <c r="A5" s="11"/>
      <c r="B5" s="45" t="s">
        <v>20</v>
      </c>
      <c r="C5" s="20"/>
      <c r="D5" s="17"/>
      <c r="E5" s="17"/>
      <c r="F5" s="46" t="s">
        <v>21</v>
      </c>
      <c r="G5" s="17"/>
      <c r="H5" s="17"/>
      <c r="I5" s="44" t="s">
        <v>22</v>
      </c>
      <c r="J5" s="47" t="s">
        <v>23</v>
      </c>
    </row>
    <row r="6" spans="1:23" ht="18" customHeight="1" thickTop="1" x14ac:dyDescent="0.25">
      <c r="A6" s="11"/>
      <c r="B6" s="56" t="s">
        <v>24</v>
      </c>
      <c r="C6" s="52"/>
      <c r="D6" s="53"/>
      <c r="E6" s="53"/>
      <c r="F6" s="53"/>
      <c r="G6" s="57" t="s">
        <v>25</v>
      </c>
      <c r="H6" s="53"/>
      <c r="I6" s="54"/>
      <c r="J6" s="55"/>
    </row>
    <row r="7" spans="1:23" ht="18" customHeight="1" x14ac:dyDescent="0.25">
      <c r="A7" s="11"/>
      <c r="B7" s="48"/>
      <c r="C7" s="49"/>
      <c r="D7" s="18"/>
      <c r="E7" s="18"/>
      <c r="F7" s="18"/>
      <c r="G7" s="58" t="s">
        <v>26</v>
      </c>
      <c r="H7" s="18"/>
      <c r="I7" s="29"/>
      <c r="J7" s="50"/>
    </row>
    <row r="8" spans="1:23" ht="18" customHeight="1" x14ac:dyDescent="0.25">
      <c r="A8" s="11"/>
      <c r="B8" s="45" t="s">
        <v>27</v>
      </c>
      <c r="C8" s="20"/>
      <c r="D8" s="17"/>
      <c r="E8" s="17"/>
      <c r="F8" s="17"/>
      <c r="G8" s="46" t="s">
        <v>25</v>
      </c>
      <c r="H8" s="17"/>
      <c r="I8" s="28"/>
      <c r="J8" s="32"/>
    </row>
    <row r="9" spans="1:23" ht="18" customHeight="1" x14ac:dyDescent="0.25">
      <c r="A9" s="11"/>
      <c r="B9" s="23"/>
      <c r="C9" s="20"/>
      <c r="D9" s="17"/>
      <c r="E9" s="17"/>
      <c r="F9" s="17"/>
      <c r="G9" s="46" t="s">
        <v>26</v>
      </c>
      <c r="H9" s="17"/>
      <c r="I9" s="28"/>
      <c r="J9" s="32"/>
    </row>
    <row r="10" spans="1:23" ht="18" customHeight="1" x14ac:dyDescent="0.25">
      <c r="A10" s="11"/>
      <c r="B10" s="45" t="s">
        <v>28</v>
      </c>
      <c r="C10" s="20"/>
      <c r="D10" s="17"/>
      <c r="E10" s="17"/>
      <c r="F10" s="17"/>
      <c r="G10" s="46" t="s">
        <v>25</v>
      </c>
      <c r="H10" s="17"/>
      <c r="I10" s="28"/>
      <c r="J10" s="32"/>
    </row>
    <row r="11" spans="1:23" ht="18" customHeight="1" thickBot="1" x14ac:dyDescent="0.3">
      <c r="A11" s="11"/>
      <c r="B11" s="23"/>
      <c r="C11" s="20"/>
      <c r="D11" s="17"/>
      <c r="E11" s="17"/>
      <c r="F11" s="17"/>
      <c r="G11" s="46" t="s">
        <v>26</v>
      </c>
      <c r="H11" s="17"/>
      <c r="I11" s="28"/>
      <c r="J11" s="32"/>
    </row>
    <row r="12" spans="1:23" ht="18" customHeight="1" thickTop="1" x14ac:dyDescent="0.25">
      <c r="A12" s="11"/>
      <c r="B12" s="51"/>
      <c r="C12" s="52"/>
      <c r="D12" s="53"/>
      <c r="E12" s="53"/>
      <c r="F12" s="53"/>
      <c r="G12" s="53"/>
      <c r="H12" s="53"/>
      <c r="I12" s="54"/>
      <c r="J12" s="55"/>
    </row>
    <row r="13" spans="1:23" ht="18" customHeight="1" x14ac:dyDescent="0.25">
      <c r="A13" s="11"/>
      <c r="B13" s="48"/>
      <c r="C13" s="49"/>
      <c r="D13" s="18"/>
      <c r="E13" s="18"/>
      <c r="F13" s="18"/>
      <c r="G13" s="18"/>
      <c r="H13" s="18"/>
      <c r="I13" s="29"/>
      <c r="J13" s="50"/>
    </row>
    <row r="14" spans="1:23" ht="18" customHeight="1" thickBot="1" x14ac:dyDescent="0.3">
      <c r="A14" s="11"/>
      <c r="B14" s="23"/>
      <c r="C14" s="20"/>
      <c r="D14" s="17"/>
      <c r="E14" s="17"/>
      <c r="F14" s="17"/>
      <c r="G14" s="17"/>
      <c r="H14" s="17"/>
      <c r="I14" s="28"/>
      <c r="J14" s="32"/>
    </row>
    <row r="15" spans="1:23" ht="18" customHeight="1" thickTop="1" x14ac:dyDescent="0.25">
      <c r="A15" s="11"/>
      <c r="B15" s="90" t="s">
        <v>29</v>
      </c>
      <c r="C15" s="91" t="s">
        <v>6</v>
      </c>
      <c r="D15" s="91" t="s">
        <v>56</v>
      </c>
      <c r="E15" s="92" t="s">
        <v>57</v>
      </c>
      <c r="F15" s="104" t="s">
        <v>58</v>
      </c>
      <c r="G15" s="59" t="s">
        <v>34</v>
      </c>
      <c r="H15" s="62" t="s">
        <v>35</v>
      </c>
      <c r="I15" s="27"/>
      <c r="J15" s="55"/>
    </row>
    <row r="16" spans="1:23" ht="18" customHeight="1" x14ac:dyDescent="0.25">
      <c r="A16" s="11"/>
      <c r="B16" s="93">
        <v>1</v>
      </c>
      <c r="C16" s="94" t="s">
        <v>30</v>
      </c>
      <c r="D16" s="95">
        <f>'Rekap 12902'!B16</f>
        <v>0</v>
      </c>
      <c r="E16" s="96">
        <f>'Rekap 12902'!C16</f>
        <v>0</v>
      </c>
      <c r="F16" s="105">
        <f>'Rekap 12902'!D16</f>
        <v>0</v>
      </c>
      <c r="G16" s="60">
        <v>6</v>
      </c>
      <c r="H16" s="114" t="s">
        <v>36</v>
      </c>
      <c r="I16" s="128"/>
      <c r="J16" s="125">
        <v>0</v>
      </c>
    </row>
    <row r="17" spans="1:26" ht="18" customHeight="1" x14ac:dyDescent="0.25">
      <c r="A17" s="11"/>
      <c r="B17" s="67">
        <v>2</v>
      </c>
      <c r="C17" s="70" t="s">
        <v>31</v>
      </c>
      <c r="D17" s="77"/>
      <c r="E17" s="75"/>
      <c r="F17" s="80"/>
      <c r="G17" s="61">
        <v>7</v>
      </c>
      <c r="H17" s="115" t="s">
        <v>37</v>
      </c>
      <c r="I17" s="128"/>
      <c r="J17" s="126">
        <f>'SO 12902'!Z70</f>
        <v>0</v>
      </c>
    </row>
    <row r="18" spans="1:26" ht="18" customHeight="1" x14ac:dyDescent="0.25">
      <c r="A18" s="11"/>
      <c r="B18" s="68">
        <v>3</v>
      </c>
      <c r="C18" s="71" t="s">
        <v>32</v>
      </c>
      <c r="D18" s="78">
        <f>'Rekap 12902'!B21</f>
        <v>0</v>
      </c>
      <c r="E18" s="76">
        <f>'Rekap 12902'!C21</f>
        <v>0</v>
      </c>
      <c r="F18" s="81">
        <f>'Rekap 12902'!D21</f>
        <v>0</v>
      </c>
      <c r="G18" s="61">
        <v>8</v>
      </c>
      <c r="H18" s="115" t="s">
        <v>38</v>
      </c>
      <c r="I18" s="128"/>
      <c r="J18" s="126">
        <v>0</v>
      </c>
    </row>
    <row r="19" spans="1:26" ht="18" customHeight="1" x14ac:dyDescent="0.25">
      <c r="A19" s="11"/>
      <c r="B19" s="68">
        <v>4</v>
      </c>
      <c r="C19" s="72"/>
      <c r="D19" s="78"/>
      <c r="E19" s="76"/>
      <c r="F19" s="81"/>
      <c r="G19" s="61">
        <v>9</v>
      </c>
      <c r="H19" s="124"/>
      <c r="I19" s="128"/>
      <c r="J19" s="127"/>
    </row>
    <row r="20" spans="1:26" ht="18" customHeight="1" thickBot="1" x14ac:dyDescent="0.3">
      <c r="A20" s="11"/>
      <c r="B20" s="68">
        <v>5</v>
      </c>
      <c r="C20" s="73" t="s">
        <v>33</v>
      </c>
      <c r="D20" s="79"/>
      <c r="E20" s="99"/>
      <c r="F20" s="106">
        <f>SUM(F16:F19)</f>
        <v>0</v>
      </c>
      <c r="G20" s="61">
        <v>10</v>
      </c>
      <c r="H20" s="115" t="s">
        <v>33</v>
      </c>
      <c r="I20" s="130"/>
      <c r="J20" s="98">
        <f>SUM(J16:J19)</f>
        <v>0</v>
      </c>
    </row>
    <row r="21" spans="1:26" ht="18" customHeight="1" thickTop="1" x14ac:dyDescent="0.25">
      <c r="A21" s="11"/>
      <c r="B21" s="65" t="s">
        <v>46</v>
      </c>
      <c r="C21" s="69" t="s">
        <v>7</v>
      </c>
      <c r="D21" s="74"/>
      <c r="E21" s="19"/>
      <c r="F21" s="97"/>
      <c r="G21" s="65" t="s">
        <v>52</v>
      </c>
      <c r="H21" s="62" t="s">
        <v>7</v>
      </c>
      <c r="I21" s="29"/>
      <c r="J21" s="131"/>
    </row>
    <row r="22" spans="1:26" ht="18" customHeight="1" x14ac:dyDescent="0.25">
      <c r="A22" s="11"/>
      <c r="B22" s="60">
        <v>11</v>
      </c>
      <c r="C22" s="63" t="s">
        <v>47</v>
      </c>
      <c r="D22" s="86"/>
      <c r="E22" s="88" t="s">
        <v>50</v>
      </c>
      <c r="F22" s="80">
        <f>((F16*U22*0)+(F17*V22*0)+(F18*W22*0))/100</f>
        <v>0</v>
      </c>
      <c r="G22" s="60">
        <v>16</v>
      </c>
      <c r="H22" s="114" t="s">
        <v>53</v>
      </c>
      <c r="I22" s="129" t="s">
        <v>50</v>
      </c>
      <c r="J22" s="125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61">
        <v>12</v>
      </c>
      <c r="C23" s="64" t="s">
        <v>48</v>
      </c>
      <c r="D23" s="66"/>
      <c r="E23" s="88" t="s">
        <v>51</v>
      </c>
      <c r="F23" s="81">
        <f>((F16*U23*0)+(F17*V23*0)+(F18*W23*0))/100</f>
        <v>0</v>
      </c>
      <c r="G23" s="61">
        <v>17</v>
      </c>
      <c r="H23" s="115" t="s">
        <v>54</v>
      </c>
      <c r="I23" s="129" t="s">
        <v>50</v>
      </c>
      <c r="J23" s="126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61">
        <v>13</v>
      </c>
      <c r="C24" s="64" t="s">
        <v>49</v>
      </c>
      <c r="D24" s="66"/>
      <c r="E24" s="88" t="s">
        <v>50</v>
      </c>
      <c r="F24" s="81">
        <f>((F16*U24*0)+(F17*V24*0)+(F18*W24*0))/100</f>
        <v>0</v>
      </c>
      <c r="G24" s="61">
        <v>18</v>
      </c>
      <c r="H24" s="115" t="s">
        <v>55</v>
      </c>
      <c r="I24" s="129" t="s">
        <v>51</v>
      </c>
      <c r="J24" s="126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61">
        <v>14</v>
      </c>
      <c r="C25" s="20"/>
      <c r="D25" s="66"/>
      <c r="E25" s="89"/>
      <c r="F25" s="87"/>
      <c r="G25" s="61">
        <v>19</v>
      </c>
      <c r="H25" s="124"/>
      <c r="I25" s="128"/>
      <c r="J25" s="127"/>
    </row>
    <row r="26" spans="1:26" ht="18" customHeight="1" thickBot="1" x14ac:dyDescent="0.3">
      <c r="A26" s="11"/>
      <c r="B26" s="61">
        <v>15</v>
      </c>
      <c r="C26" s="64"/>
      <c r="D26" s="66"/>
      <c r="E26" s="66"/>
      <c r="F26" s="107"/>
      <c r="G26" s="61">
        <v>20</v>
      </c>
      <c r="H26" s="115" t="s">
        <v>33</v>
      </c>
      <c r="I26" s="130"/>
      <c r="J26" s="98">
        <f>SUM(J22:J25)+SUM(F22:F25)</f>
        <v>0</v>
      </c>
    </row>
    <row r="27" spans="1:26" ht="18" customHeight="1" thickTop="1" x14ac:dyDescent="0.25">
      <c r="A27" s="11"/>
      <c r="B27" s="100"/>
      <c r="C27" s="142" t="s">
        <v>61</v>
      </c>
      <c r="D27" s="135"/>
      <c r="E27" s="101"/>
      <c r="F27" s="30"/>
      <c r="G27" s="108" t="s">
        <v>39</v>
      </c>
      <c r="H27" s="103" t="s">
        <v>40</v>
      </c>
      <c r="I27" s="29"/>
      <c r="J27" s="33"/>
    </row>
    <row r="28" spans="1:26" ht="18" customHeight="1" x14ac:dyDescent="0.25">
      <c r="A28" s="11"/>
      <c r="B28" s="26"/>
      <c r="C28" s="133"/>
      <c r="D28" s="136"/>
      <c r="E28" s="22"/>
      <c r="F28" s="11"/>
      <c r="G28" s="109">
        <v>21</v>
      </c>
      <c r="H28" s="113" t="s">
        <v>41</v>
      </c>
      <c r="I28" s="121"/>
      <c r="J28" s="117">
        <f>F20+J20+F26+J26</f>
        <v>0</v>
      </c>
    </row>
    <row r="29" spans="1:26" ht="18" customHeight="1" x14ac:dyDescent="0.25">
      <c r="A29" s="11"/>
      <c r="B29" s="82"/>
      <c r="C29" s="134"/>
      <c r="D29" s="137"/>
      <c r="E29" s="22"/>
      <c r="F29" s="11"/>
      <c r="G29" s="60">
        <v>22</v>
      </c>
      <c r="H29" s="114" t="s">
        <v>42</v>
      </c>
      <c r="I29" s="122">
        <f>J28-SUM('SO 12902'!K9:'SO 12902'!K69)</f>
        <v>0</v>
      </c>
      <c r="J29" s="118">
        <f>ROUND(((ROUND(I29,2)*20)*1/100),2)</f>
        <v>0</v>
      </c>
    </row>
    <row r="30" spans="1:26" ht="18" customHeight="1" x14ac:dyDescent="0.25">
      <c r="A30" s="11"/>
      <c r="B30" s="23"/>
      <c r="C30" s="124"/>
      <c r="D30" s="128"/>
      <c r="E30" s="22"/>
      <c r="F30" s="11"/>
      <c r="G30" s="61">
        <v>23</v>
      </c>
      <c r="H30" s="115" t="s">
        <v>43</v>
      </c>
      <c r="I30" s="88">
        <f>SUM('SO 12902'!K9:'SO 12902'!K69)</f>
        <v>0</v>
      </c>
      <c r="J30" s="119">
        <f>ROUND(((ROUND(I30,2)*0)/100),2)</f>
        <v>0</v>
      </c>
    </row>
    <row r="31" spans="1:26" ht="18" customHeight="1" x14ac:dyDescent="0.25">
      <c r="A31" s="11"/>
      <c r="B31" s="24"/>
      <c r="C31" s="138"/>
      <c r="D31" s="139"/>
      <c r="E31" s="22"/>
      <c r="F31" s="11"/>
      <c r="G31" s="109">
        <v>24</v>
      </c>
      <c r="H31" s="113" t="s">
        <v>44</v>
      </c>
      <c r="I31" s="112"/>
      <c r="J31" s="132">
        <f>SUM(J28:J30)</f>
        <v>0</v>
      </c>
    </row>
    <row r="32" spans="1:26" ht="18" customHeight="1" thickBot="1" x14ac:dyDescent="0.3">
      <c r="A32" s="11"/>
      <c r="B32" s="48"/>
      <c r="C32" s="116"/>
      <c r="D32" s="123"/>
      <c r="E32" s="83"/>
      <c r="F32" s="84"/>
      <c r="G32" s="60" t="s">
        <v>45</v>
      </c>
      <c r="H32" s="116"/>
      <c r="I32" s="123"/>
      <c r="J32" s="120"/>
    </row>
    <row r="33" spans="1:10" ht="18" customHeight="1" thickTop="1" x14ac:dyDescent="0.25">
      <c r="A33" s="11"/>
      <c r="B33" s="100"/>
      <c r="C33" s="101"/>
      <c r="D33" s="140" t="s">
        <v>59</v>
      </c>
      <c r="E33" s="15"/>
      <c r="F33" s="102"/>
      <c r="G33" s="110">
        <v>26</v>
      </c>
      <c r="H33" s="141" t="s">
        <v>60</v>
      </c>
      <c r="I33" s="30"/>
      <c r="J33" s="111"/>
    </row>
    <row r="34" spans="1:10" ht="18" customHeight="1" x14ac:dyDescent="0.25">
      <c r="A34" s="11"/>
      <c r="B34" s="25"/>
      <c r="C34" s="21"/>
      <c r="D34" s="14"/>
      <c r="E34" s="14"/>
      <c r="F34" s="14"/>
      <c r="G34" s="14"/>
      <c r="H34" s="14"/>
      <c r="I34" s="30"/>
      <c r="J34" s="34"/>
    </row>
    <row r="35" spans="1:10" ht="18" customHeight="1" x14ac:dyDescent="0.25">
      <c r="A35" s="11"/>
      <c r="B35" s="26"/>
      <c r="C35" s="22"/>
      <c r="D35" s="3"/>
      <c r="E35" s="3"/>
      <c r="F35" s="3"/>
      <c r="G35" s="3"/>
      <c r="H35" s="3"/>
      <c r="I35" s="11"/>
      <c r="J35" s="35"/>
    </row>
    <row r="36" spans="1:10" ht="18" customHeight="1" x14ac:dyDescent="0.25">
      <c r="A36" s="11"/>
      <c r="B36" s="26"/>
      <c r="C36" s="22"/>
      <c r="D36" s="3"/>
      <c r="E36" s="3"/>
      <c r="F36" s="3"/>
      <c r="G36" s="3"/>
      <c r="H36" s="3"/>
      <c r="I36" s="11"/>
      <c r="J36" s="35"/>
    </row>
    <row r="37" spans="1:10" ht="18" customHeight="1" x14ac:dyDescent="0.25">
      <c r="A37" s="11"/>
      <c r="B37" s="26"/>
      <c r="C37" s="22"/>
      <c r="D37" s="3"/>
      <c r="E37" s="3"/>
      <c r="F37" s="3"/>
      <c r="G37" s="3"/>
      <c r="H37" s="3"/>
      <c r="I37" s="11"/>
      <c r="J37" s="35"/>
    </row>
    <row r="38" spans="1:10" ht="18" customHeight="1" x14ac:dyDescent="0.25">
      <c r="A38" s="11"/>
      <c r="B38" s="26"/>
      <c r="C38" s="22"/>
      <c r="D38" s="3"/>
      <c r="E38" s="3"/>
      <c r="F38" s="3"/>
      <c r="G38" s="3"/>
      <c r="H38" s="3"/>
      <c r="I38" s="11"/>
      <c r="J38" s="35"/>
    </row>
    <row r="39" spans="1:10" ht="18" customHeight="1" x14ac:dyDescent="0.25">
      <c r="A39" s="11"/>
      <c r="B39" s="26"/>
      <c r="C39" s="22"/>
      <c r="D39" s="3"/>
      <c r="E39" s="3"/>
      <c r="F39" s="3"/>
      <c r="G39" s="3"/>
      <c r="H39" s="3"/>
      <c r="I39" s="11"/>
      <c r="J39" s="35"/>
    </row>
    <row r="40" spans="1:10" ht="18" customHeight="1" thickBot="1" x14ac:dyDescent="0.3">
      <c r="A40" s="11"/>
      <c r="B40" s="82"/>
      <c r="C40" s="83"/>
      <c r="D40" s="12"/>
      <c r="E40" s="12"/>
      <c r="F40" s="12"/>
      <c r="G40" s="12"/>
      <c r="H40" s="12"/>
      <c r="I40" s="84"/>
      <c r="J40" s="85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pageMargins left="0.7" right="0.7" top="0.75" bottom="0.75" header="0.3" footer="0.3"/>
  <pageSetup paperSize="9" scale="95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/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x14ac:dyDescent="0.25">
      <c r="A1" s="144" t="s">
        <v>24</v>
      </c>
      <c r="B1" s="143"/>
      <c r="C1" s="143"/>
      <c r="D1" s="144" t="s">
        <v>21</v>
      </c>
      <c r="E1" s="143"/>
      <c r="F1" s="143"/>
      <c r="W1">
        <v>30.126000000000001</v>
      </c>
    </row>
    <row r="2" spans="1:26" x14ac:dyDescent="0.25">
      <c r="A2" s="144" t="s">
        <v>28</v>
      </c>
      <c r="B2" s="143"/>
      <c r="C2" s="143"/>
      <c r="D2" s="144" t="s">
        <v>19</v>
      </c>
      <c r="E2" s="143"/>
      <c r="F2" s="143"/>
    </row>
    <row r="3" spans="1:26" x14ac:dyDescent="0.25">
      <c r="A3" s="144" t="s">
        <v>27</v>
      </c>
      <c r="B3" s="143"/>
      <c r="C3" s="143"/>
      <c r="D3" s="144" t="s">
        <v>65</v>
      </c>
      <c r="E3" s="143"/>
      <c r="F3" s="143"/>
    </row>
    <row r="4" spans="1:26" x14ac:dyDescent="0.25">
      <c r="A4" s="144" t="s">
        <v>1</v>
      </c>
      <c r="B4" s="143"/>
      <c r="C4" s="143"/>
      <c r="D4" s="143"/>
      <c r="E4" s="143"/>
      <c r="F4" s="143"/>
    </row>
    <row r="5" spans="1:26" x14ac:dyDescent="0.25">
      <c r="A5" s="144" t="s">
        <v>408</v>
      </c>
      <c r="B5" s="143"/>
      <c r="C5" s="143"/>
      <c r="D5" s="143"/>
      <c r="E5" s="143"/>
      <c r="F5" s="143"/>
    </row>
    <row r="6" spans="1:26" x14ac:dyDescent="0.25">
      <c r="A6" s="143"/>
      <c r="B6" s="143"/>
      <c r="C6" s="143"/>
      <c r="D6" s="143"/>
      <c r="E6" s="143"/>
      <c r="F6" s="143"/>
    </row>
    <row r="7" spans="1:26" x14ac:dyDescent="0.25">
      <c r="A7" s="143"/>
      <c r="B7" s="143"/>
      <c r="C7" s="143"/>
      <c r="D7" s="143"/>
      <c r="E7" s="143"/>
      <c r="F7" s="143"/>
    </row>
    <row r="8" spans="1:26" x14ac:dyDescent="0.25">
      <c r="A8" s="145" t="s">
        <v>66</v>
      </c>
      <c r="B8" s="143"/>
      <c r="C8" s="143"/>
      <c r="D8" s="143"/>
      <c r="E8" s="143"/>
      <c r="F8" s="143"/>
    </row>
    <row r="9" spans="1:26" x14ac:dyDescent="0.25">
      <c r="A9" s="146" t="s">
        <v>62</v>
      </c>
      <c r="B9" s="146" t="s">
        <v>56</v>
      </c>
      <c r="C9" s="146" t="s">
        <v>57</v>
      </c>
      <c r="D9" s="146" t="s">
        <v>33</v>
      </c>
      <c r="E9" s="146" t="s">
        <v>63</v>
      </c>
      <c r="F9" s="146" t="s">
        <v>64</v>
      </c>
    </row>
    <row r="10" spans="1:26" x14ac:dyDescent="0.25">
      <c r="A10" s="153" t="s">
        <v>67</v>
      </c>
      <c r="B10" s="154"/>
      <c r="C10" s="150"/>
      <c r="D10" s="150"/>
      <c r="E10" s="151"/>
      <c r="F10" s="151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</row>
    <row r="11" spans="1:26" x14ac:dyDescent="0.25">
      <c r="A11" s="155" t="s">
        <v>68</v>
      </c>
      <c r="B11" s="156">
        <f>'SO 12902'!L13</f>
        <v>0</v>
      </c>
      <c r="C11" s="156">
        <f>'SO 12902'!M13</f>
        <v>0</v>
      </c>
      <c r="D11" s="156">
        <f>'SO 12902'!I13</f>
        <v>0</v>
      </c>
      <c r="E11" s="157">
        <f>'SO 12902'!P13</f>
        <v>0</v>
      </c>
      <c r="F11" s="157">
        <f>'SO 12902'!S13</f>
        <v>0</v>
      </c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</row>
    <row r="12" spans="1:26" x14ac:dyDescent="0.25">
      <c r="A12" s="155" t="s">
        <v>70</v>
      </c>
      <c r="B12" s="156">
        <f>'SO 12902'!L18</f>
        <v>0</v>
      </c>
      <c r="C12" s="156">
        <f>'SO 12902'!M18</f>
        <v>0</v>
      </c>
      <c r="D12" s="156">
        <f>'SO 12902'!I18</f>
        <v>0</v>
      </c>
      <c r="E12" s="157">
        <f>'SO 12902'!P18</f>
        <v>0.02</v>
      </c>
      <c r="F12" s="157">
        <f>'SO 12902'!S18</f>
        <v>0</v>
      </c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</row>
    <row r="13" spans="1:26" x14ac:dyDescent="0.25">
      <c r="A13" s="155" t="s">
        <v>345</v>
      </c>
      <c r="B13" s="156">
        <f>'SO 12902'!L25</f>
        <v>0</v>
      </c>
      <c r="C13" s="156">
        <f>'SO 12902'!M25</f>
        <v>0</v>
      </c>
      <c r="D13" s="156">
        <f>'SO 12902'!I25</f>
        <v>0</v>
      </c>
      <c r="E13" s="157">
        <f>'SO 12902'!P25</f>
        <v>0.65</v>
      </c>
      <c r="F13" s="157">
        <f>'SO 12902'!S25</f>
        <v>0</v>
      </c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</row>
    <row r="14" spans="1:26" x14ac:dyDescent="0.25">
      <c r="A14" s="155" t="s">
        <v>346</v>
      </c>
      <c r="B14" s="156">
        <f>'SO 12902'!L30</f>
        <v>0</v>
      </c>
      <c r="C14" s="156">
        <f>'SO 12902'!M30</f>
        <v>0</v>
      </c>
      <c r="D14" s="156">
        <f>'SO 12902'!I30</f>
        <v>0</v>
      </c>
      <c r="E14" s="157">
        <f>'SO 12902'!P30</f>
        <v>0</v>
      </c>
      <c r="F14" s="157">
        <f>'SO 12902'!S30</f>
        <v>0</v>
      </c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</row>
    <row r="15" spans="1:26" x14ac:dyDescent="0.25">
      <c r="A15" s="155" t="s">
        <v>71</v>
      </c>
      <c r="B15" s="156">
        <f>'SO 12902'!L35</f>
        <v>0</v>
      </c>
      <c r="C15" s="156">
        <f>'SO 12902'!M35</f>
        <v>0</v>
      </c>
      <c r="D15" s="156">
        <f>'SO 12902'!I35</f>
        <v>0</v>
      </c>
      <c r="E15" s="157">
        <f>'SO 12902'!P35</f>
        <v>0</v>
      </c>
      <c r="F15" s="157">
        <f>'SO 12902'!S35</f>
        <v>0</v>
      </c>
      <c r="G15" s="152"/>
      <c r="H15" s="152"/>
      <c r="I15" s="152"/>
      <c r="J15" s="152"/>
      <c r="K15" s="152"/>
      <c r="L15" s="152"/>
      <c r="M15" s="152"/>
      <c r="N15" s="152"/>
      <c r="O15" s="152"/>
      <c r="P15" s="152"/>
      <c r="Q15" s="152"/>
      <c r="R15" s="152"/>
      <c r="S15" s="152"/>
      <c r="T15" s="152"/>
      <c r="U15" s="152"/>
      <c r="V15" s="152"/>
      <c r="W15" s="152"/>
      <c r="X15" s="152"/>
      <c r="Y15" s="152"/>
      <c r="Z15" s="152"/>
    </row>
    <row r="16" spans="1:26" x14ac:dyDescent="0.25">
      <c r="A16" s="2" t="s">
        <v>67</v>
      </c>
      <c r="B16" s="158">
        <f>'SO 12902'!L37</f>
        <v>0</v>
      </c>
      <c r="C16" s="158">
        <f>'SO 12902'!M37</f>
        <v>0</v>
      </c>
      <c r="D16" s="158">
        <f>'SO 12902'!I37</f>
        <v>0</v>
      </c>
      <c r="E16" s="159">
        <f>'SO 12902'!P37</f>
        <v>0.67</v>
      </c>
      <c r="F16" s="159">
        <f>'SO 12902'!S37</f>
        <v>0</v>
      </c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</row>
    <row r="17" spans="1:26" x14ac:dyDescent="0.25">
      <c r="A17" s="1"/>
      <c r="B17" s="148"/>
      <c r="C17" s="148"/>
      <c r="D17" s="148"/>
      <c r="E17" s="147"/>
      <c r="F17" s="147"/>
    </row>
    <row r="18" spans="1:26" x14ac:dyDescent="0.25">
      <c r="A18" s="2" t="s">
        <v>175</v>
      </c>
      <c r="B18" s="158"/>
      <c r="C18" s="156"/>
      <c r="D18" s="156"/>
      <c r="E18" s="157"/>
      <c r="F18" s="157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</row>
    <row r="19" spans="1:26" x14ac:dyDescent="0.25">
      <c r="A19" s="155" t="s">
        <v>176</v>
      </c>
      <c r="B19" s="156">
        <f>'SO 12902'!L55</f>
        <v>0</v>
      </c>
      <c r="C19" s="156">
        <f>'SO 12902'!M55</f>
        <v>0</v>
      </c>
      <c r="D19" s="156">
        <f>'SO 12902'!I55</f>
        <v>0</v>
      </c>
      <c r="E19" s="157">
        <f>'SO 12902'!P55</f>
        <v>0</v>
      </c>
      <c r="F19" s="157">
        <f>'SO 12902'!S55</f>
        <v>0</v>
      </c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</row>
    <row r="20" spans="1:26" x14ac:dyDescent="0.25">
      <c r="A20" s="155" t="s">
        <v>177</v>
      </c>
      <c r="B20" s="156">
        <f>'SO 12902'!L67</f>
        <v>0</v>
      </c>
      <c r="C20" s="156">
        <f>'SO 12902'!M67</f>
        <v>0</v>
      </c>
      <c r="D20" s="156">
        <f>'SO 12902'!I67</f>
        <v>0</v>
      </c>
      <c r="E20" s="157">
        <f>'SO 12902'!P67</f>
        <v>0</v>
      </c>
      <c r="F20" s="157">
        <f>'SO 12902'!S67</f>
        <v>0</v>
      </c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52"/>
      <c r="X20" s="152"/>
      <c r="Y20" s="152"/>
      <c r="Z20" s="152"/>
    </row>
    <row r="21" spans="1:26" x14ac:dyDescent="0.25">
      <c r="A21" s="2" t="s">
        <v>175</v>
      </c>
      <c r="B21" s="158">
        <f>'SO 12902'!L69</f>
        <v>0</v>
      </c>
      <c r="C21" s="158">
        <f>'SO 12902'!M69</f>
        <v>0</v>
      </c>
      <c r="D21" s="158">
        <f>'SO 12902'!I69</f>
        <v>0</v>
      </c>
      <c r="E21" s="159">
        <f>'SO 12902'!P69</f>
        <v>0</v>
      </c>
      <c r="F21" s="159">
        <f>'SO 12902'!S69</f>
        <v>0</v>
      </c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  <c r="R21" s="152"/>
      <c r="S21" s="152"/>
      <c r="T21" s="152"/>
      <c r="U21" s="152"/>
      <c r="V21" s="152"/>
      <c r="W21" s="152"/>
      <c r="X21" s="152"/>
      <c r="Y21" s="152"/>
      <c r="Z21" s="152"/>
    </row>
    <row r="22" spans="1:26" x14ac:dyDescent="0.25">
      <c r="A22" s="1"/>
      <c r="B22" s="148"/>
      <c r="C22" s="148"/>
      <c r="D22" s="148"/>
      <c r="E22" s="147"/>
      <c r="F22" s="147"/>
    </row>
    <row r="23" spans="1:26" x14ac:dyDescent="0.25">
      <c r="A23" s="2" t="s">
        <v>77</v>
      </c>
      <c r="B23" s="158">
        <f>'SO 12902'!L70</f>
        <v>0</v>
      </c>
      <c r="C23" s="158">
        <f>'SO 12902'!M70</f>
        <v>0</v>
      </c>
      <c r="D23" s="158">
        <f>'SO 12902'!I70</f>
        <v>0</v>
      </c>
      <c r="E23" s="159">
        <f>'SO 12902'!P70</f>
        <v>0.67</v>
      </c>
      <c r="F23" s="159">
        <f>'SO 12902'!S70</f>
        <v>0</v>
      </c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</row>
    <row r="24" spans="1:26" x14ac:dyDescent="0.25">
      <c r="A24" s="1"/>
      <c r="B24" s="148"/>
      <c r="C24" s="148"/>
      <c r="D24" s="148"/>
      <c r="E24" s="147"/>
      <c r="F24" s="147"/>
    </row>
    <row r="25" spans="1:26" x14ac:dyDescent="0.25">
      <c r="A25" s="1"/>
      <c r="B25" s="148"/>
      <c r="C25" s="148"/>
      <c r="D25" s="148"/>
      <c r="E25" s="147"/>
      <c r="F25" s="147"/>
    </row>
    <row r="26" spans="1:26" x14ac:dyDescent="0.25">
      <c r="A26" s="1"/>
      <c r="B26" s="148"/>
      <c r="C26" s="148"/>
      <c r="D26" s="148"/>
      <c r="E26" s="147"/>
      <c r="F26" s="147"/>
    </row>
    <row r="27" spans="1:26" x14ac:dyDescent="0.25">
      <c r="A27" s="1"/>
      <c r="B27" s="148"/>
      <c r="C27" s="148"/>
      <c r="D27" s="148"/>
      <c r="E27" s="147"/>
      <c r="F27" s="147"/>
    </row>
    <row r="28" spans="1:26" x14ac:dyDescent="0.25">
      <c r="A28" s="1"/>
      <c r="B28" s="148"/>
      <c r="C28" s="148"/>
      <c r="D28" s="148"/>
      <c r="E28" s="147"/>
      <c r="F28" s="147"/>
    </row>
    <row r="29" spans="1:26" x14ac:dyDescent="0.25">
      <c r="A29" s="1"/>
      <c r="B29" s="148"/>
      <c r="C29" s="148"/>
      <c r="D29" s="148"/>
      <c r="E29" s="147"/>
      <c r="F29" s="147"/>
    </row>
    <row r="30" spans="1:26" x14ac:dyDescent="0.25">
      <c r="A30" s="1"/>
      <c r="B30" s="148"/>
      <c r="C30" s="148"/>
      <c r="D30" s="148"/>
      <c r="E30" s="147"/>
      <c r="F30" s="147"/>
    </row>
    <row r="31" spans="1:26" x14ac:dyDescent="0.25">
      <c r="A31" s="1"/>
      <c r="B31" s="148"/>
      <c r="C31" s="148"/>
      <c r="D31" s="148"/>
      <c r="E31" s="147"/>
      <c r="F31" s="147"/>
    </row>
    <row r="32" spans="1:26" x14ac:dyDescent="0.25">
      <c r="A32" s="1"/>
      <c r="B32" s="148"/>
      <c r="C32" s="148"/>
      <c r="D32" s="148"/>
      <c r="E32" s="147"/>
      <c r="F32" s="147"/>
    </row>
    <row r="33" spans="1:6" x14ac:dyDescent="0.25">
      <c r="A33" s="1"/>
      <c r="B33" s="148"/>
      <c r="C33" s="148"/>
      <c r="D33" s="148"/>
      <c r="E33" s="147"/>
      <c r="F33" s="147"/>
    </row>
    <row r="34" spans="1:6" x14ac:dyDescent="0.25">
      <c r="A34" s="1"/>
      <c r="B34" s="148"/>
      <c r="C34" s="148"/>
      <c r="D34" s="148"/>
      <c r="E34" s="147"/>
      <c r="F34" s="147"/>
    </row>
    <row r="35" spans="1:6" x14ac:dyDescent="0.25">
      <c r="A35" s="1"/>
      <c r="B35" s="148"/>
      <c r="C35" s="148"/>
      <c r="D35" s="148"/>
      <c r="E35" s="147"/>
      <c r="F35" s="147"/>
    </row>
    <row r="36" spans="1:6" x14ac:dyDescent="0.25">
      <c r="A36" s="1"/>
      <c r="B36" s="148"/>
      <c r="C36" s="148"/>
      <c r="D36" s="148"/>
      <c r="E36" s="147"/>
      <c r="F36" s="147"/>
    </row>
    <row r="37" spans="1:6" x14ac:dyDescent="0.25">
      <c r="A37" s="1"/>
      <c r="B37" s="148"/>
      <c r="C37" s="148"/>
      <c r="D37" s="148"/>
      <c r="E37" s="147"/>
      <c r="F37" s="147"/>
    </row>
    <row r="38" spans="1:6" x14ac:dyDescent="0.25">
      <c r="A38" s="1"/>
      <c r="B38" s="148"/>
      <c r="C38" s="148"/>
      <c r="D38" s="148"/>
      <c r="E38" s="147"/>
      <c r="F38" s="147"/>
    </row>
    <row r="39" spans="1:6" x14ac:dyDescent="0.25">
      <c r="A39" s="1"/>
      <c r="B39" s="148"/>
      <c r="C39" s="148"/>
      <c r="D39" s="148"/>
      <c r="E39" s="147"/>
      <c r="F39" s="147"/>
    </row>
    <row r="40" spans="1:6" x14ac:dyDescent="0.25">
      <c r="A40" s="1"/>
      <c r="B40" s="148"/>
      <c r="C40" s="148"/>
      <c r="D40" s="148"/>
      <c r="E40" s="147"/>
      <c r="F40" s="147"/>
    </row>
    <row r="41" spans="1:6" x14ac:dyDescent="0.25">
      <c r="A41" s="1"/>
      <c r="B41" s="148"/>
      <c r="C41" s="148"/>
      <c r="D41" s="148"/>
      <c r="E41" s="147"/>
      <c r="F41" s="147"/>
    </row>
    <row r="42" spans="1:6" x14ac:dyDescent="0.25">
      <c r="A42" s="1"/>
      <c r="B42" s="148"/>
      <c r="C42" s="148"/>
      <c r="D42" s="148"/>
      <c r="E42" s="147"/>
      <c r="F42" s="147"/>
    </row>
    <row r="43" spans="1:6" x14ac:dyDescent="0.25">
      <c r="A43" s="1"/>
      <c r="B43" s="148"/>
      <c r="C43" s="148"/>
      <c r="D43" s="148"/>
      <c r="E43" s="147"/>
      <c r="F43" s="147"/>
    </row>
    <row r="44" spans="1:6" x14ac:dyDescent="0.25">
      <c r="A44" s="1"/>
      <c r="B44" s="148"/>
      <c r="C44" s="148"/>
      <c r="D44" s="148"/>
      <c r="E44" s="147"/>
      <c r="F44" s="147"/>
    </row>
    <row r="45" spans="1:6" x14ac:dyDescent="0.25">
      <c r="A45" s="1"/>
      <c r="B45" s="148"/>
      <c r="C45" s="148"/>
      <c r="D45" s="148"/>
      <c r="E45" s="147"/>
      <c r="F45" s="147"/>
    </row>
    <row r="46" spans="1:6" x14ac:dyDescent="0.25">
      <c r="A46" s="1"/>
      <c r="B46" s="148"/>
      <c r="C46" s="148"/>
      <c r="D46" s="148"/>
      <c r="E46" s="147"/>
      <c r="F46" s="147"/>
    </row>
    <row r="47" spans="1:6" x14ac:dyDescent="0.25">
      <c r="A47" s="1"/>
      <c r="B47" s="148"/>
      <c r="C47" s="148"/>
      <c r="D47" s="148"/>
      <c r="E47" s="147"/>
      <c r="F47" s="147"/>
    </row>
    <row r="48" spans="1:6" x14ac:dyDescent="0.25">
      <c r="A48" s="1"/>
      <c r="B48" s="148"/>
      <c r="C48" s="148"/>
      <c r="D48" s="148"/>
      <c r="E48" s="147"/>
      <c r="F48" s="147"/>
    </row>
    <row r="49" spans="1:6" x14ac:dyDescent="0.25">
      <c r="A49" s="1"/>
      <c r="B49" s="148"/>
      <c r="C49" s="148"/>
      <c r="D49" s="148"/>
      <c r="E49" s="147"/>
      <c r="F49" s="147"/>
    </row>
    <row r="50" spans="1:6" x14ac:dyDescent="0.25">
      <c r="A50" s="1"/>
      <c r="B50" s="148"/>
      <c r="C50" s="148"/>
      <c r="D50" s="148"/>
      <c r="E50" s="147"/>
      <c r="F50" s="147"/>
    </row>
    <row r="51" spans="1:6" x14ac:dyDescent="0.25">
      <c r="A51" s="1"/>
      <c r="B51" s="148"/>
      <c r="C51" s="148"/>
      <c r="D51" s="148"/>
      <c r="E51" s="147"/>
      <c r="F51" s="147"/>
    </row>
    <row r="52" spans="1:6" x14ac:dyDescent="0.25">
      <c r="A52" s="1"/>
      <c r="B52" s="148"/>
      <c r="C52" s="148"/>
      <c r="D52" s="148"/>
      <c r="E52" s="147"/>
      <c r="F52" s="147"/>
    </row>
    <row r="53" spans="1:6" x14ac:dyDescent="0.25">
      <c r="A53" s="1"/>
      <c r="B53" s="148"/>
      <c r="C53" s="148"/>
      <c r="D53" s="148"/>
      <c r="E53" s="147"/>
      <c r="F53" s="147"/>
    </row>
    <row r="54" spans="1:6" x14ac:dyDescent="0.25">
      <c r="A54" s="1"/>
      <c r="B54" s="148"/>
      <c r="C54" s="148"/>
      <c r="D54" s="148"/>
      <c r="E54" s="147"/>
      <c r="F54" s="147"/>
    </row>
    <row r="55" spans="1:6" x14ac:dyDescent="0.25">
      <c r="A55" s="1"/>
      <c r="B55" s="148"/>
      <c r="C55" s="148"/>
      <c r="D55" s="148"/>
      <c r="E55" s="147"/>
      <c r="F55" s="147"/>
    </row>
    <row r="56" spans="1:6" x14ac:dyDescent="0.25">
      <c r="A56" s="1"/>
      <c r="B56" s="148"/>
      <c r="C56" s="148"/>
      <c r="D56" s="148"/>
      <c r="E56" s="147"/>
      <c r="F56" s="147"/>
    </row>
    <row r="57" spans="1:6" x14ac:dyDescent="0.25">
      <c r="A57" s="1"/>
      <c r="B57" s="148"/>
      <c r="C57" s="148"/>
      <c r="D57" s="148"/>
      <c r="E57" s="147"/>
      <c r="F57" s="147"/>
    </row>
    <row r="58" spans="1:6" x14ac:dyDescent="0.25">
      <c r="A58" s="1"/>
      <c r="B58" s="148"/>
      <c r="C58" s="148"/>
      <c r="D58" s="148"/>
      <c r="E58" s="147"/>
      <c r="F58" s="147"/>
    </row>
    <row r="59" spans="1:6" x14ac:dyDescent="0.25">
      <c r="A59" s="1"/>
      <c r="B59" s="148"/>
      <c r="C59" s="148"/>
      <c r="D59" s="148"/>
      <c r="E59" s="147"/>
      <c r="F59" s="147"/>
    </row>
    <row r="60" spans="1:6" x14ac:dyDescent="0.25">
      <c r="A60" s="1"/>
      <c r="B60" s="148"/>
      <c r="C60" s="148"/>
      <c r="D60" s="148"/>
      <c r="E60" s="147"/>
      <c r="F60" s="147"/>
    </row>
    <row r="61" spans="1:6" x14ac:dyDescent="0.25">
      <c r="A61" s="1"/>
      <c r="B61" s="148"/>
      <c r="C61" s="148"/>
      <c r="D61" s="148"/>
      <c r="E61" s="147"/>
      <c r="F61" s="147"/>
    </row>
    <row r="62" spans="1:6" x14ac:dyDescent="0.25">
      <c r="A62" s="1"/>
      <c r="B62" s="148"/>
      <c r="C62" s="148"/>
      <c r="D62" s="148"/>
      <c r="E62" s="147"/>
      <c r="F62" s="147"/>
    </row>
    <row r="63" spans="1:6" x14ac:dyDescent="0.25">
      <c r="A63" s="1"/>
      <c r="B63" s="148"/>
      <c r="C63" s="148"/>
      <c r="D63" s="148"/>
      <c r="E63" s="147"/>
      <c r="F63" s="147"/>
    </row>
    <row r="64" spans="1:6" x14ac:dyDescent="0.25">
      <c r="A64" s="1"/>
      <c r="B64" s="1"/>
      <c r="C64" s="1"/>
      <c r="D64" s="1"/>
      <c r="E64" s="1"/>
      <c r="F64" s="1"/>
    </row>
    <row r="65" spans="1:6" x14ac:dyDescent="0.25">
      <c r="A65" s="1"/>
      <c r="B65" s="1"/>
      <c r="C65" s="1"/>
      <c r="D65" s="1"/>
      <c r="E65" s="1"/>
      <c r="F65" s="1"/>
    </row>
    <row r="66" spans="1:6" x14ac:dyDescent="0.25">
      <c r="A66" s="1"/>
      <c r="B66" s="1"/>
      <c r="C66" s="1"/>
      <c r="D66" s="1"/>
      <c r="E66" s="1"/>
      <c r="F66" s="1"/>
    </row>
    <row r="67" spans="1:6" x14ac:dyDescent="0.25">
      <c r="A67" s="1"/>
      <c r="B67" s="1"/>
      <c r="C67" s="1"/>
      <c r="D67" s="1"/>
      <c r="E67" s="1"/>
      <c r="F67" s="1"/>
    </row>
    <row r="68" spans="1:6" x14ac:dyDescent="0.25">
      <c r="A68" s="1"/>
      <c r="B68" s="1"/>
      <c r="C68" s="1"/>
      <c r="D68" s="1"/>
      <c r="E68" s="1"/>
      <c r="F68" s="1"/>
    </row>
    <row r="69" spans="1:6" x14ac:dyDescent="0.25">
      <c r="A69" s="1"/>
      <c r="B69" s="1"/>
      <c r="C69" s="1"/>
      <c r="D69" s="1"/>
      <c r="E69" s="1"/>
      <c r="F69" s="1"/>
    </row>
    <row r="70" spans="1:6" x14ac:dyDescent="0.25">
      <c r="A70" s="1"/>
      <c r="B70" s="1"/>
      <c r="C70" s="1"/>
      <c r="D70" s="1"/>
      <c r="E70" s="1"/>
      <c r="F70" s="1"/>
    </row>
    <row r="71" spans="1:6" x14ac:dyDescent="0.25">
      <c r="A71" s="1"/>
      <c r="B71" s="1"/>
      <c r="C71" s="1"/>
      <c r="D71" s="1"/>
      <c r="E71" s="1"/>
      <c r="F71" s="1"/>
    </row>
    <row r="72" spans="1:6" x14ac:dyDescent="0.25">
      <c r="A72" s="1"/>
      <c r="B72" s="1"/>
      <c r="C72" s="1"/>
      <c r="D72" s="1"/>
      <c r="E72" s="1"/>
      <c r="F72" s="1"/>
    </row>
    <row r="73" spans="1:6" x14ac:dyDescent="0.25">
      <c r="A73" s="1"/>
      <c r="B73" s="1"/>
      <c r="C73" s="1"/>
      <c r="D73" s="1"/>
      <c r="E73" s="1"/>
      <c r="F73" s="1"/>
    </row>
    <row r="74" spans="1:6" x14ac:dyDescent="0.25">
      <c r="A74" s="1"/>
      <c r="B74" s="1"/>
      <c r="C74" s="1"/>
      <c r="D74" s="1"/>
      <c r="E74" s="1"/>
      <c r="F74" s="1"/>
    </row>
    <row r="75" spans="1:6" x14ac:dyDescent="0.25">
      <c r="A75" s="1"/>
      <c r="B75" s="1"/>
      <c r="C75" s="1"/>
      <c r="D75" s="1"/>
      <c r="E75" s="1"/>
      <c r="F75" s="1"/>
    </row>
    <row r="76" spans="1:6" x14ac:dyDescent="0.25">
      <c r="A76" s="1"/>
      <c r="B76" s="1"/>
      <c r="C76" s="1"/>
      <c r="D76" s="1"/>
      <c r="E76" s="1"/>
      <c r="F76" s="1"/>
    </row>
    <row r="77" spans="1:6" x14ac:dyDescent="0.25">
      <c r="A77" s="1"/>
      <c r="B77" s="1"/>
      <c r="C77" s="1"/>
      <c r="D77" s="1"/>
      <c r="E77" s="1"/>
      <c r="F77" s="1"/>
    </row>
    <row r="78" spans="1:6" x14ac:dyDescent="0.25">
      <c r="A78" s="1"/>
      <c r="B78" s="1"/>
      <c r="C78" s="1"/>
      <c r="D78" s="1"/>
      <c r="E78" s="1"/>
      <c r="F78" s="1"/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printOptions horizontalCentered="1"/>
  <pageMargins left="0.7" right="0.7" top="0.75" bottom="0.75" header="0.3" footer="0.3"/>
  <pageSetup paperSize="9" scale="95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0"/>
  <sheetViews>
    <sheetView workbookViewId="0">
      <pane ySplit="8" topLeftCell="A9" activePane="bottomLeft" state="frozen"/>
      <selection pane="bottomLeft" activeCell="G66" sqref="G11:G66"/>
    </sheetView>
  </sheetViews>
  <sheetFormatPr defaultColWidth="0" defaultRowHeight="15" x14ac:dyDescent="0.25"/>
  <cols>
    <col min="1" max="1" width="4.7109375" hidden="1" customWidth="1"/>
    <col min="2" max="2" width="6.7109375" customWidth="1"/>
    <col min="3" max="3" width="10.7109375" customWidth="1"/>
    <col min="4" max="4" width="44.7109375" customWidth="1"/>
    <col min="5" max="5" width="5.7109375" customWidth="1"/>
    <col min="6" max="6" width="10.7109375" customWidth="1"/>
    <col min="7" max="7" width="11.7109375" customWidth="1"/>
    <col min="8" max="8" width="9.7109375" hidden="1" customWidth="1"/>
    <col min="9" max="9" width="11.7109375" customWidth="1"/>
    <col min="10" max="15" width="0" hidden="1" customWidth="1"/>
    <col min="16" max="16" width="7.7109375" customWidth="1"/>
    <col min="17" max="18" width="0" hidden="1" customWidth="1"/>
    <col min="19" max="19" width="7.7109375" customWidth="1"/>
    <col min="20" max="26" width="0" hidden="1" customWidth="1"/>
    <col min="27" max="27" width="9.140625" customWidth="1"/>
    <col min="28" max="16384" width="9.140625" hidden="1"/>
  </cols>
  <sheetData>
    <row r="1" spans="1:26" x14ac:dyDescent="0.25">
      <c r="A1" s="3"/>
      <c r="B1" s="5" t="s">
        <v>24</v>
      </c>
      <c r="C1" s="3"/>
      <c r="D1" s="3"/>
      <c r="E1" s="5" t="s">
        <v>21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3"/>
      <c r="W1">
        <v>30.126000000000001</v>
      </c>
    </row>
    <row r="2" spans="1:26" x14ac:dyDescent="0.25">
      <c r="A2" s="3"/>
      <c r="B2" s="5" t="s">
        <v>28</v>
      </c>
      <c r="C2" s="3"/>
      <c r="D2" s="3"/>
      <c r="E2" s="5" t="s">
        <v>19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S2" s="3"/>
    </row>
    <row r="3" spans="1:26" x14ac:dyDescent="0.25">
      <c r="A3" s="3"/>
      <c r="B3" s="5" t="s">
        <v>27</v>
      </c>
      <c r="C3" s="3"/>
      <c r="D3" s="3"/>
      <c r="E3" s="5" t="s">
        <v>65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S3" s="3"/>
    </row>
    <row r="4" spans="1:26" x14ac:dyDescent="0.25">
      <c r="A4" s="3"/>
      <c r="B4" s="5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</row>
    <row r="5" spans="1:26" x14ac:dyDescent="0.25">
      <c r="A5" s="3"/>
      <c r="B5" s="5" t="s">
        <v>408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</row>
    <row r="7" spans="1:26" x14ac:dyDescent="0.25">
      <c r="A7" s="12"/>
      <c r="B7" s="13" t="s">
        <v>66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</row>
    <row r="8" spans="1:26" ht="15.75" x14ac:dyDescent="0.25">
      <c r="A8" s="163" t="s">
        <v>78</v>
      </c>
      <c r="B8" s="163" t="s">
        <v>79</v>
      </c>
      <c r="C8" s="163" t="s">
        <v>80</v>
      </c>
      <c r="D8" s="163" t="s">
        <v>81</v>
      </c>
      <c r="E8" s="163" t="s">
        <v>82</v>
      </c>
      <c r="F8" s="163" t="s">
        <v>83</v>
      </c>
      <c r="G8" s="163" t="s">
        <v>84</v>
      </c>
      <c r="H8" s="163" t="s">
        <v>57</v>
      </c>
      <c r="I8" s="163" t="s">
        <v>85</v>
      </c>
      <c r="J8" s="163"/>
      <c r="K8" s="163"/>
      <c r="L8" s="163"/>
      <c r="M8" s="163"/>
      <c r="N8" s="163"/>
      <c r="O8" s="163"/>
      <c r="P8" s="163" t="s">
        <v>86</v>
      </c>
      <c r="Q8" s="160"/>
      <c r="R8" s="160"/>
      <c r="S8" s="163" t="s">
        <v>87</v>
      </c>
      <c r="T8" s="161"/>
      <c r="U8" s="161"/>
      <c r="V8" s="161"/>
      <c r="W8" s="161"/>
      <c r="X8" s="161"/>
      <c r="Y8" s="161"/>
      <c r="Z8" s="161"/>
    </row>
    <row r="9" spans="1:26" x14ac:dyDescent="0.25">
      <c r="A9" s="149"/>
      <c r="B9" s="149"/>
      <c r="C9" s="164"/>
      <c r="D9" s="153" t="s">
        <v>67</v>
      </c>
      <c r="E9" s="149"/>
      <c r="F9" s="165"/>
      <c r="G9" s="150"/>
      <c r="H9" s="150"/>
      <c r="I9" s="150"/>
      <c r="J9" s="149"/>
      <c r="K9" s="149"/>
      <c r="L9" s="149"/>
      <c r="M9" s="149"/>
      <c r="N9" s="149"/>
      <c r="O9" s="149"/>
      <c r="P9" s="149"/>
      <c r="Q9" s="152"/>
      <c r="R9" s="152"/>
      <c r="S9" s="149"/>
      <c r="T9" s="152"/>
      <c r="U9" s="152"/>
      <c r="V9" s="152"/>
      <c r="W9" s="152"/>
      <c r="X9" s="152"/>
      <c r="Y9" s="152"/>
      <c r="Z9" s="152"/>
    </row>
    <row r="10" spans="1:26" x14ac:dyDescent="0.25">
      <c r="A10" s="155"/>
      <c r="B10" s="155"/>
      <c r="C10" s="155"/>
      <c r="D10" s="155" t="s">
        <v>68</v>
      </c>
      <c r="E10" s="155"/>
      <c r="F10" s="166"/>
      <c r="G10" s="156"/>
      <c r="H10" s="156"/>
      <c r="I10" s="156"/>
      <c r="J10" s="155"/>
      <c r="K10" s="155"/>
      <c r="L10" s="155"/>
      <c r="M10" s="155"/>
      <c r="N10" s="155"/>
      <c r="O10" s="155"/>
      <c r="P10" s="155"/>
      <c r="Q10" s="152"/>
      <c r="R10" s="152"/>
      <c r="S10" s="155"/>
      <c r="T10" s="152"/>
      <c r="U10" s="152"/>
      <c r="V10" s="152"/>
      <c r="W10" s="152"/>
      <c r="X10" s="152"/>
      <c r="Y10" s="152"/>
      <c r="Z10" s="152"/>
    </row>
    <row r="11" spans="1:26" ht="24.95" customHeight="1" x14ac:dyDescent="0.25">
      <c r="A11" s="170"/>
      <c r="B11" s="167" t="s">
        <v>409</v>
      </c>
      <c r="C11" s="171" t="s">
        <v>410</v>
      </c>
      <c r="D11" s="167" t="s">
        <v>411</v>
      </c>
      <c r="E11" s="167" t="s">
        <v>108</v>
      </c>
      <c r="F11" s="168">
        <v>4</v>
      </c>
      <c r="G11" s="169"/>
      <c r="H11" s="169"/>
      <c r="I11" s="169">
        <f>ROUND(F11*(G11+H11),2)</f>
        <v>0</v>
      </c>
      <c r="J11" s="167">
        <f>ROUND(F11*(N11),2)</f>
        <v>5.4</v>
      </c>
      <c r="K11" s="1">
        <f>ROUND(F11*(O11),2)</f>
        <v>0</v>
      </c>
      <c r="L11" s="1">
        <f>ROUND(F11*(G11),2)</f>
        <v>0</v>
      </c>
      <c r="M11" s="1"/>
      <c r="N11" s="1">
        <v>1.35</v>
      </c>
      <c r="O11" s="1"/>
      <c r="P11" s="166"/>
      <c r="Q11" s="172"/>
      <c r="R11" s="172"/>
      <c r="S11" s="166"/>
      <c r="Z11">
        <v>0</v>
      </c>
    </row>
    <row r="12" spans="1:26" ht="24.95" customHeight="1" x14ac:dyDescent="0.25">
      <c r="A12" s="170"/>
      <c r="B12" s="167" t="s">
        <v>409</v>
      </c>
      <c r="C12" s="171" t="s">
        <v>412</v>
      </c>
      <c r="D12" s="167" t="s">
        <v>413</v>
      </c>
      <c r="E12" s="167" t="s">
        <v>108</v>
      </c>
      <c r="F12" s="168">
        <v>2</v>
      </c>
      <c r="G12" s="169"/>
      <c r="H12" s="169"/>
      <c r="I12" s="169">
        <f>ROUND(F12*(G12+H12),2)</f>
        <v>0</v>
      </c>
      <c r="J12" s="167">
        <f>ROUND(F12*(N12),2)</f>
        <v>5.46</v>
      </c>
      <c r="K12" s="1">
        <f>ROUND(F12*(O12),2)</f>
        <v>0</v>
      </c>
      <c r="L12" s="1">
        <f>ROUND(F12*(G12),2)</f>
        <v>0</v>
      </c>
      <c r="M12" s="1"/>
      <c r="N12" s="1">
        <v>2.73</v>
      </c>
      <c r="O12" s="1"/>
      <c r="P12" s="166"/>
      <c r="Q12" s="172"/>
      <c r="R12" s="172"/>
      <c r="S12" s="166"/>
      <c r="Z12">
        <v>0</v>
      </c>
    </row>
    <row r="13" spans="1:26" x14ac:dyDescent="0.25">
      <c r="A13" s="155"/>
      <c r="B13" s="155"/>
      <c r="C13" s="155"/>
      <c r="D13" s="155" t="s">
        <v>68</v>
      </c>
      <c r="E13" s="155"/>
      <c r="F13" s="166"/>
      <c r="G13" s="158"/>
      <c r="H13" s="158">
        <f>ROUND((SUM(M10:M12))/1,2)</f>
        <v>0</v>
      </c>
      <c r="I13" s="158">
        <f>ROUND((SUM(I10:I12))/1,2)</f>
        <v>0</v>
      </c>
      <c r="J13" s="155"/>
      <c r="K13" s="155"/>
      <c r="L13" s="155">
        <f>ROUND((SUM(L10:L12))/1,2)</f>
        <v>0</v>
      </c>
      <c r="M13" s="155">
        <f>ROUND((SUM(M10:M12))/1,2)</f>
        <v>0</v>
      </c>
      <c r="N13" s="155"/>
      <c r="O13" s="155"/>
      <c r="P13" s="173">
        <f>ROUND((SUM(P10:P12))/1,2)</f>
        <v>0</v>
      </c>
      <c r="Q13" s="152"/>
      <c r="R13" s="152"/>
      <c r="S13" s="173">
        <f>ROUND((SUM(S10:S12))/1,2)</f>
        <v>0</v>
      </c>
      <c r="T13" s="152"/>
      <c r="U13" s="152"/>
      <c r="V13" s="152"/>
      <c r="W13" s="152"/>
      <c r="X13" s="152"/>
      <c r="Y13" s="152"/>
      <c r="Z13" s="152"/>
    </row>
    <row r="14" spans="1:26" x14ac:dyDescent="0.25">
      <c r="A14" s="1"/>
      <c r="B14" s="1"/>
      <c r="C14" s="1"/>
      <c r="D14" s="1"/>
      <c r="E14" s="1"/>
      <c r="F14" s="162"/>
      <c r="G14" s="148"/>
      <c r="H14" s="148"/>
      <c r="I14" s="148"/>
      <c r="J14" s="1"/>
      <c r="K14" s="1"/>
      <c r="L14" s="1"/>
      <c r="M14" s="1"/>
      <c r="N14" s="1"/>
      <c r="O14" s="1"/>
      <c r="P14" s="1"/>
      <c r="S14" s="1"/>
    </row>
    <row r="15" spans="1:26" x14ac:dyDescent="0.25">
      <c r="A15" s="155"/>
      <c r="B15" s="155"/>
      <c r="C15" s="155"/>
      <c r="D15" s="155" t="s">
        <v>70</v>
      </c>
      <c r="E15" s="155"/>
      <c r="F15" s="166"/>
      <c r="G15" s="156"/>
      <c r="H15" s="156"/>
      <c r="I15" s="156"/>
      <c r="J15" s="155"/>
      <c r="K15" s="155"/>
      <c r="L15" s="155"/>
      <c r="M15" s="155"/>
      <c r="N15" s="155"/>
      <c r="O15" s="155"/>
      <c r="P15" s="155"/>
      <c r="Q15" s="152"/>
      <c r="R15" s="152"/>
      <c r="S15" s="155"/>
      <c r="T15" s="152"/>
      <c r="U15" s="152"/>
      <c r="V15" s="152"/>
      <c r="W15" s="152"/>
      <c r="X15" s="152"/>
      <c r="Y15" s="152"/>
      <c r="Z15" s="152"/>
    </row>
    <row r="16" spans="1:26" ht="24.95" customHeight="1" x14ac:dyDescent="0.25">
      <c r="A16" s="170"/>
      <c r="B16" s="167" t="s">
        <v>414</v>
      </c>
      <c r="C16" s="171" t="s">
        <v>415</v>
      </c>
      <c r="D16" s="167" t="s">
        <v>416</v>
      </c>
      <c r="E16" s="167" t="s">
        <v>108</v>
      </c>
      <c r="F16" s="168">
        <v>0.1</v>
      </c>
      <c r="G16" s="169"/>
      <c r="H16" s="169"/>
      <c r="I16" s="169">
        <f>ROUND(F16*(G16+H16),2)</f>
        <v>0</v>
      </c>
      <c r="J16" s="167">
        <f>ROUND(F16*(N16),2)</f>
        <v>1.04</v>
      </c>
      <c r="K16" s="1">
        <f>ROUND(F16*(O16),2)</f>
        <v>0</v>
      </c>
      <c r="L16" s="1">
        <f>ROUND(F16*(G16),2)</f>
        <v>0</v>
      </c>
      <c r="M16" s="1"/>
      <c r="N16" s="1">
        <v>10.44</v>
      </c>
      <c r="O16" s="1"/>
      <c r="P16" s="166">
        <f>ROUND(F16*(R16),3)</f>
        <v>1.4999999999999999E-2</v>
      </c>
      <c r="Q16" s="172"/>
      <c r="R16" s="172">
        <v>0.14846000000000001</v>
      </c>
      <c r="S16" s="166"/>
      <c r="Z16">
        <v>0</v>
      </c>
    </row>
    <row r="17" spans="1:26" ht="24.95" customHeight="1" x14ac:dyDescent="0.25">
      <c r="A17" s="170"/>
      <c r="B17" s="167" t="s">
        <v>155</v>
      </c>
      <c r="C17" s="171" t="s">
        <v>417</v>
      </c>
      <c r="D17" s="167" t="s">
        <v>471</v>
      </c>
      <c r="E17" s="167" t="s">
        <v>281</v>
      </c>
      <c r="F17" s="168">
        <v>1</v>
      </c>
      <c r="G17" s="169"/>
      <c r="H17" s="169"/>
      <c r="I17" s="169">
        <f>ROUND(F17*(G17+H17),2)</f>
        <v>0</v>
      </c>
      <c r="J17" s="167">
        <f>ROUND(F17*(N17),2)</f>
        <v>0.42</v>
      </c>
      <c r="K17" s="1">
        <f>ROUND(F17*(O17),2)</f>
        <v>0</v>
      </c>
      <c r="L17" s="1">
        <f>ROUND(F17*(G17),2)</f>
        <v>0</v>
      </c>
      <c r="M17" s="1"/>
      <c r="N17" s="1">
        <v>0.42</v>
      </c>
      <c r="O17" s="1"/>
      <c r="P17" s="166"/>
      <c r="Q17" s="172"/>
      <c r="R17" s="172"/>
      <c r="S17" s="166"/>
      <c r="Z17">
        <v>0</v>
      </c>
    </row>
    <row r="18" spans="1:26" x14ac:dyDescent="0.25">
      <c r="A18" s="155"/>
      <c r="B18" s="155"/>
      <c r="C18" s="155"/>
      <c r="D18" s="155" t="s">
        <v>70</v>
      </c>
      <c r="E18" s="155"/>
      <c r="F18" s="166"/>
      <c r="G18" s="158"/>
      <c r="H18" s="158">
        <f>ROUND((SUM(M15:M17))/1,2)</f>
        <v>0</v>
      </c>
      <c r="I18" s="158">
        <f>ROUND((SUM(I15:I17))/1,2)</f>
        <v>0</v>
      </c>
      <c r="J18" s="155"/>
      <c r="K18" s="155"/>
      <c r="L18" s="155">
        <f>ROUND((SUM(L15:L17))/1,2)</f>
        <v>0</v>
      </c>
      <c r="M18" s="155">
        <f>ROUND((SUM(M15:M17))/1,2)</f>
        <v>0</v>
      </c>
      <c r="N18" s="155"/>
      <c r="O18" s="155"/>
      <c r="P18" s="173">
        <f>ROUND((SUM(P15:P17))/1,2)</f>
        <v>0.02</v>
      </c>
      <c r="Q18" s="152"/>
      <c r="R18" s="152"/>
      <c r="S18" s="173">
        <f>ROUND((SUM(S15:S17))/1,2)</f>
        <v>0</v>
      </c>
      <c r="T18" s="152"/>
      <c r="U18" s="152"/>
      <c r="V18" s="152"/>
      <c r="W18" s="152"/>
      <c r="X18" s="152"/>
      <c r="Y18" s="152"/>
      <c r="Z18" s="152"/>
    </row>
    <row r="19" spans="1:26" x14ac:dyDescent="0.25">
      <c r="A19" s="1"/>
      <c r="B19" s="1"/>
      <c r="C19" s="1"/>
      <c r="D19" s="1"/>
      <c r="E19" s="1"/>
      <c r="F19" s="162"/>
      <c r="G19" s="148"/>
      <c r="H19" s="148"/>
      <c r="I19" s="148"/>
      <c r="J19" s="1"/>
      <c r="K19" s="1"/>
      <c r="L19" s="1"/>
      <c r="M19" s="1"/>
      <c r="N19" s="1"/>
      <c r="O19" s="1"/>
      <c r="P19" s="1"/>
      <c r="S19" s="1"/>
    </row>
    <row r="20" spans="1:26" x14ac:dyDescent="0.25">
      <c r="A20" s="155"/>
      <c r="B20" s="155"/>
      <c r="C20" s="155"/>
      <c r="D20" s="155" t="s">
        <v>345</v>
      </c>
      <c r="E20" s="155"/>
      <c r="F20" s="166"/>
      <c r="G20" s="156"/>
      <c r="H20" s="156"/>
      <c r="I20" s="156"/>
      <c r="J20" s="155"/>
      <c r="K20" s="155"/>
      <c r="L20" s="155"/>
      <c r="M20" s="155"/>
      <c r="N20" s="155"/>
      <c r="O20" s="155"/>
      <c r="P20" s="155"/>
      <c r="Q20" s="152"/>
      <c r="R20" s="152"/>
      <c r="S20" s="155"/>
      <c r="T20" s="152"/>
      <c r="U20" s="152"/>
      <c r="V20" s="152"/>
      <c r="W20" s="152"/>
      <c r="X20" s="152"/>
      <c r="Y20" s="152"/>
      <c r="Z20" s="152"/>
    </row>
    <row r="21" spans="1:26" ht="24.95" customHeight="1" x14ac:dyDescent="0.25">
      <c r="A21" s="170"/>
      <c r="B21" s="167" t="s">
        <v>389</v>
      </c>
      <c r="C21" s="171" t="s">
        <v>418</v>
      </c>
      <c r="D21" s="167" t="s">
        <v>419</v>
      </c>
      <c r="E21" s="167" t="s">
        <v>108</v>
      </c>
      <c r="F21" s="168">
        <v>2</v>
      </c>
      <c r="G21" s="169"/>
      <c r="H21" s="169"/>
      <c r="I21" s="169">
        <f>ROUND(F21*(G21+H21),2)</f>
        <v>0</v>
      </c>
      <c r="J21" s="167">
        <f>ROUND(F21*(N21),2)</f>
        <v>12.02</v>
      </c>
      <c r="K21" s="1">
        <f>ROUND(F21*(O21),2)</f>
        <v>0</v>
      </c>
      <c r="L21" s="1">
        <f>ROUND(F21*(G21),2)</f>
        <v>0</v>
      </c>
      <c r="M21" s="1"/>
      <c r="N21" s="1">
        <v>6.01</v>
      </c>
      <c r="O21" s="1"/>
      <c r="P21" s="166">
        <f>ROUND(F21*(R21),3)</f>
        <v>0.19700000000000001</v>
      </c>
      <c r="Q21" s="172"/>
      <c r="R21" s="172">
        <v>9.8470000000000002E-2</v>
      </c>
      <c r="S21" s="166"/>
      <c r="Z21">
        <v>0</v>
      </c>
    </row>
    <row r="22" spans="1:26" ht="24.95" customHeight="1" x14ac:dyDescent="0.25">
      <c r="A22" s="170"/>
      <c r="B22" s="167" t="s">
        <v>389</v>
      </c>
      <c r="C22" s="171" t="s">
        <v>420</v>
      </c>
      <c r="D22" s="167" t="s">
        <v>421</v>
      </c>
      <c r="E22" s="167" t="s">
        <v>108</v>
      </c>
      <c r="F22" s="168">
        <v>4</v>
      </c>
      <c r="G22" s="169"/>
      <c r="H22" s="169"/>
      <c r="I22" s="169">
        <f>ROUND(F22*(G22+H22),2)</f>
        <v>0</v>
      </c>
      <c r="J22" s="167">
        <f>ROUND(F22*(N22),2)</f>
        <v>65.680000000000007</v>
      </c>
      <c r="K22" s="1">
        <f>ROUND(F22*(O22),2)</f>
        <v>0</v>
      </c>
      <c r="L22" s="1">
        <f>ROUND(F22*(G22),2)</f>
        <v>0</v>
      </c>
      <c r="M22" s="1"/>
      <c r="N22" s="1">
        <v>16.420000000000002</v>
      </c>
      <c r="O22" s="1"/>
      <c r="P22" s="166">
        <f>ROUND(F22*(R22),3)</f>
        <v>0.44800000000000001</v>
      </c>
      <c r="Q22" s="172"/>
      <c r="R22" s="172">
        <v>0.112</v>
      </c>
      <c r="S22" s="166"/>
      <c r="Z22">
        <v>0</v>
      </c>
    </row>
    <row r="23" spans="1:26" ht="24.95" customHeight="1" x14ac:dyDescent="0.25">
      <c r="A23" s="170"/>
      <c r="B23" s="167" t="s">
        <v>155</v>
      </c>
      <c r="C23" s="171" t="s">
        <v>422</v>
      </c>
      <c r="D23" s="167" t="s">
        <v>423</v>
      </c>
      <c r="E23" s="167" t="s">
        <v>113</v>
      </c>
      <c r="F23" s="168">
        <v>0.70699999999999996</v>
      </c>
      <c r="G23" s="169"/>
      <c r="H23" s="169"/>
      <c r="I23" s="169">
        <f>ROUND(F23*(G23+H23),2)</f>
        <v>0</v>
      </c>
      <c r="J23" s="167">
        <f>ROUND(F23*(N23),2)</f>
        <v>7.28</v>
      </c>
      <c r="K23" s="1">
        <f>ROUND(F23*(O23),2)</f>
        <v>0</v>
      </c>
      <c r="L23" s="1">
        <f>ROUND(F23*(G23),2)</f>
        <v>0</v>
      </c>
      <c r="M23" s="1"/>
      <c r="N23" s="1">
        <v>10.3</v>
      </c>
      <c r="O23" s="1"/>
      <c r="P23" s="166"/>
      <c r="Q23" s="172"/>
      <c r="R23" s="172"/>
      <c r="S23" s="166"/>
      <c r="Z23">
        <v>0</v>
      </c>
    </row>
    <row r="24" spans="1:26" ht="24.95" customHeight="1" x14ac:dyDescent="0.25">
      <c r="A24" s="170"/>
      <c r="B24" s="167" t="s">
        <v>155</v>
      </c>
      <c r="C24" s="171" t="s">
        <v>424</v>
      </c>
      <c r="D24" s="167" t="s">
        <v>425</v>
      </c>
      <c r="E24" s="167" t="s">
        <v>113</v>
      </c>
      <c r="F24" s="168">
        <v>0.15</v>
      </c>
      <c r="G24" s="169"/>
      <c r="H24" s="169"/>
      <c r="I24" s="169">
        <f>ROUND(F24*(G24+H24),2)</f>
        <v>0</v>
      </c>
      <c r="J24" s="167">
        <f>ROUND(F24*(N24),2)</f>
        <v>11.53</v>
      </c>
      <c r="K24" s="1">
        <f>ROUND(F24*(O24),2)</f>
        <v>0</v>
      </c>
      <c r="L24" s="1">
        <f>ROUND(F24*(G24),2)</f>
        <v>0</v>
      </c>
      <c r="M24" s="1"/>
      <c r="N24" s="1">
        <v>76.86</v>
      </c>
      <c r="O24" s="1"/>
      <c r="P24" s="166"/>
      <c r="Q24" s="172"/>
      <c r="R24" s="172"/>
      <c r="S24" s="166"/>
      <c r="Z24">
        <v>0</v>
      </c>
    </row>
    <row r="25" spans="1:26" x14ac:dyDescent="0.25">
      <c r="A25" s="155"/>
      <c r="B25" s="155"/>
      <c r="C25" s="155"/>
      <c r="D25" s="155" t="s">
        <v>345</v>
      </c>
      <c r="E25" s="155"/>
      <c r="F25" s="166"/>
      <c r="G25" s="158"/>
      <c r="H25" s="158">
        <f>ROUND((SUM(M20:M24))/1,2)</f>
        <v>0</v>
      </c>
      <c r="I25" s="158">
        <f>ROUND((SUM(I20:I24))/1,2)</f>
        <v>0</v>
      </c>
      <c r="J25" s="155"/>
      <c r="K25" s="155"/>
      <c r="L25" s="155">
        <f>ROUND((SUM(L20:L24))/1,2)</f>
        <v>0</v>
      </c>
      <c r="M25" s="155">
        <f>ROUND((SUM(M20:M24))/1,2)</f>
        <v>0</v>
      </c>
      <c r="N25" s="155"/>
      <c r="O25" s="155"/>
      <c r="P25" s="173">
        <f>ROUND((SUM(P20:P24))/1,2)</f>
        <v>0.65</v>
      </c>
      <c r="Q25" s="152"/>
      <c r="R25" s="152"/>
      <c r="S25" s="173">
        <f>ROUND((SUM(S20:S24))/1,2)</f>
        <v>0</v>
      </c>
      <c r="T25" s="152"/>
      <c r="U25" s="152"/>
      <c r="V25" s="152"/>
      <c r="W25" s="152"/>
      <c r="X25" s="152"/>
      <c r="Y25" s="152"/>
      <c r="Z25" s="152"/>
    </row>
    <row r="26" spans="1:26" x14ac:dyDescent="0.25">
      <c r="A26" s="1"/>
      <c r="B26" s="1"/>
      <c r="C26" s="1"/>
      <c r="D26" s="1"/>
      <c r="E26" s="1"/>
      <c r="F26" s="162"/>
      <c r="G26" s="148"/>
      <c r="H26" s="148"/>
      <c r="I26" s="148"/>
      <c r="J26" s="1"/>
      <c r="K26" s="1"/>
      <c r="L26" s="1"/>
      <c r="M26" s="1"/>
      <c r="N26" s="1"/>
      <c r="O26" s="1"/>
      <c r="P26" s="1"/>
      <c r="S26" s="1"/>
    </row>
    <row r="27" spans="1:26" x14ac:dyDescent="0.25">
      <c r="A27" s="155"/>
      <c r="B27" s="155"/>
      <c r="C27" s="155"/>
      <c r="D27" s="155" t="s">
        <v>346</v>
      </c>
      <c r="E27" s="155"/>
      <c r="F27" s="166"/>
      <c r="G27" s="156"/>
      <c r="H27" s="156"/>
      <c r="I27" s="156"/>
      <c r="J27" s="155"/>
      <c r="K27" s="155"/>
      <c r="L27" s="155"/>
      <c r="M27" s="155"/>
      <c r="N27" s="155"/>
      <c r="O27" s="155"/>
      <c r="P27" s="155"/>
      <c r="Q27" s="152"/>
      <c r="R27" s="152"/>
      <c r="S27" s="155"/>
      <c r="T27" s="152"/>
      <c r="U27" s="152"/>
      <c r="V27" s="152"/>
      <c r="W27" s="152"/>
      <c r="X27" s="152"/>
      <c r="Y27" s="152"/>
      <c r="Z27" s="152"/>
    </row>
    <row r="28" spans="1:26" ht="24.95" customHeight="1" x14ac:dyDescent="0.25">
      <c r="A28" s="170"/>
      <c r="B28" s="167" t="s">
        <v>414</v>
      </c>
      <c r="C28" s="171" t="s">
        <v>426</v>
      </c>
      <c r="D28" s="167" t="s">
        <v>427</v>
      </c>
      <c r="E28" s="167" t="s">
        <v>108</v>
      </c>
      <c r="F28" s="168">
        <v>0.1</v>
      </c>
      <c r="G28" s="169"/>
      <c r="H28" s="169"/>
      <c r="I28" s="169">
        <f>ROUND(F28*(G28+H28),2)</f>
        <v>0</v>
      </c>
      <c r="J28" s="167">
        <f>ROUND(F28*(N28),2)</f>
        <v>2.15</v>
      </c>
      <c r="K28" s="1">
        <f>ROUND(F28*(O28),2)</f>
        <v>0</v>
      </c>
      <c r="L28" s="1">
        <f>ROUND(F28*(G28),2)</f>
        <v>0</v>
      </c>
      <c r="M28" s="1"/>
      <c r="N28" s="1">
        <v>21.54</v>
      </c>
      <c r="O28" s="1"/>
      <c r="P28" s="166">
        <f>ROUND(F28*(R28),3)</f>
        <v>4.0000000000000001E-3</v>
      </c>
      <c r="Q28" s="172"/>
      <c r="R28" s="172">
        <v>4.471E-2</v>
      </c>
      <c r="S28" s="166"/>
      <c r="Z28">
        <v>0</v>
      </c>
    </row>
    <row r="29" spans="1:26" ht="24.95" customHeight="1" x14ac:dyDescent="0.25">
      <c r="A29" s="170"/>
      <c r="B29" s="167" t="s">
        <v>155</v>
      </c>
      <c r="C29" s="171" t="s">
        <v>428</v>
      </c>
      <c r="D29" s="167" t="s">
        <v>429</v>
      </c>
      <c r="E29" s="167" t="s">
        <v>281</v>
      </c>
      <c r="F29" s="168">
        <v>3</v>
      </c>
      <c r="G29" s="169"/>
      <c r="H29" s="169"/>
      <c r="I29" s="169">
        <f>ROUND(F29*(G29+H29),2)</f>
        <v>0</v>
      </c>
      <c r="J29" s="167">
        <f>ROUND(F29*(N29),2)</f>
        <v>0.72</v>
      </c>
      <c r="K29" s="1">
        <f>ROUND(F29*(O29),2)</f>
        <v>0</v>
      </c>
      <c r="L29" s="1">
        <f>ROUND(F29*(G29),2)</f>
        <v>0</v>
      </c>
      <c r="M29" s="1"/>
      <c r="N29" s="1">
        <v>0.24</v>
      </c>
      <c r="O29" s="1"/>
      <c r="P29" s="166"/>
      <c r="Q29" s="172"/>
      <c r="R29" s="172"/>
      <c r="S29" s="166"/>
      <c r="Z29">
        <v>0</v>
      </c>
    </row>
    <row r="30" spans="1:26" x14ac:dyDescent="0.25">
      <c r="A30" s="155"/>
      <c r="B30" s="155"/>
      <c r="C30" s="155"/>
      <c r="D30" s="155" t="s">
        <v>346</v>
      </c>
      <c r="E30" s="155"/>
      <c r="F30" s="166"/>
      <c r="G30" s="158"/>
      <c r="H30" s="158">
        <f>ROUND((SUM(M27:M29))/1,2)</f>
        <v>0</v>
      </c>
      <c r="I30" s="158">
        <f>ROUND((SUM(I27:I29))/1,2)</f>
        <v>0</v>
      </c>
      <c r="J30" s="155"/>
      <c r="K30" s="155"/>
      <c r="L30" s="155">
        <f>ROUND((SUM(L27:L29))/1,2)</f>
        <v>0</v>
      </c>
      <c r="M30" s="155">
        <f>ROUND((SUM(M27:M29))/1,2)</f>
        <v>0</v>
      </c>
      <c r="N30" s="155"/>
      <c r="O30" s="155"/>
      <c r="P30" s="173">
        <f>ROUND((SUM(P27:P29))/1,2)</f>
        <v>0</v>
      </c>
      <c r="Q30" s="152"/>
      <c r="R30" s="152"/>
      <c r="S30" s="173">
        <f>ROUND((SUM(S27:S29))/1,2)</f>
        <v>0</v>
      </c>
      <c r="T30" s="152"/>
      <c r="U30" s="152"/>
      <c r="V30" s="152"/>
      <c r="W30" s="152"/>
      <c r="X30" s="152"/>
      <c r="Y30" s="152"/>
      <c r="Z30" s="152"/>
    </row>
    <row r="31" spans="1:26" x14ac:dyDescent="0.25">
      <c r="A31" s="1"/>
      <c r="B31" s="1"/>
      <c r="C31" s="1"/>
      <c r="D31" s="1"/>
      <c r="E31" s="1"/>
      <c r="F31" s="162"/>
      <c r="G31" s="148"/>
      <c r="H31" s="148"/>
      <c r="I31" s="148"/>
      <c r="J31" s="1"/>
      <c r="K31" s="1"/>
      <c r="L31" s="1"/>
      <c r="M31" s="1"/>
      <c r="N31" s="1"/>
      <c r="O31" s="1"/>
      <c r="P31" s="1"/>
      <c r="S31" s="1"/>
    </row>
    <row r="32" spans="1:26" x14ac:dyDescent="0.25">
      <c r="A32" s="155"/>
      <c r="B32" s="155"/>
      <c r="C32" s="155"/>
      <c r="D32" s="155" t="s">
        <v>71</v>
      </c>
      <c r="E32" s="155"/>
      <c r="F32" s="166"/>
      <c r="G32" s="156"/>
      <c r="H32" s="156"/>
      <c r="I32" s="156"/>
      <c r="J32" s="155"/>
      <c r="K32" s="155"/>
      <c r="L32" s="155"/>
      <c r="M32" s="155"/>
      <c r="N32" s="155"/>
      <c r="O32" s="155"/>
      <c r="P32" s="155"/>
      <c r="Q32" s="152"/>
      <c r="R32" s="152"/>
      <c r="S32" s="155"/>
      <c r="T32" s="152"/>
      <c r="U32" s="152"/>
      <c r="V32" s="152"/>
      <c r="W32" s="152"/>
      <c r="X32" s="152"/>
      <c r="Y32" s="152"/>
      <c r="Z32" s="152"/>
    </row>
    <row r="33" spans="1:26" ht="24.95" customHeight="1" x14ac:dyDescent="0.25">
      <c r="A33" s="170"/>
      <c r="B33" s="167" t="s">
        <v>430</v>
      </c>
      <c r="C33" s="171" t="s">
        <v>431</v>
      </c>
      <c r="D33" s="167" t="s">
        <v>432</v>
      </c>
      <c r="E33" s="167" t="s">
        <v>181</v>
      </c>
      <c r="F33" s="168">
        <v>1</v>
      </c>
      <c r="G33" s="169"/>
      <c r="H33" s="169"/>
      <c r="I33" s="169">
        <f>ROUND(F33*(G33+H33),2)</f>
        <v>0</v>
      </c>
      <c r="J33" s="167">
        <f>ROUND(F33*(N33),2)</f>
        <v>9.3800000000000008</v>
      </c>
      <c r="K33" s="1">
        <f>ROUND(F33*(O33),2)</f>
        <v>0</v>
      </c>
      <c r="L33" s="1">
        <f>ROUND(F33*(G33),2)</f>
        <v>0</v>
      </c>
      <c r="M33" s="1"/>
      <c r="N33" s="1">
        <v>9.3800000000000008</v>
      </c>
      <c r="O33" s="1"/>
      <c r="P33" s="166"/>
      <c r="Q33" s="172"/>
      <c r="R33" s="172"/>
      <c r="S33" s="166"/>
      <c r="Z33">
        <v>0</v>
      </c>
    </row>
    <row r="34" spans="1:26" ht="24.95" customHeight="1" x14ac:dyDescent="0.25">
      <c r="A34" s="170"/>
      <c r="B34" s="167" t="s">
        <v>430</v>
      </c>
      <c r="C34" s="171" t="s">
        <v>433</v>
      </c>
      <c r="D34" s="167" t="s">
        <v>434</v>
      </c>
      <c r="E34" s="167" t="s">
        <v>141</v>
      </c>
      <c r="F34" s="168">
        <v>1</v>
      </c>
      <c r="G34" s="169"/>
      <c r="H34" s="169"/>
      <c r="I34" s="169">
        <f>ROUND(F34*(G34+H34),2)</f>
        <v>0</v>
      </c>
      <c r="J34" s="167">
        <f>ROUND(F34*(N34),2)</f>
        <v>1.18</v>
      </c>
      <c r="K34" s="1">
        <f>ROUND(F34*(O34),2)</f>
        <v>0</v>
      </c>
      <c r="L34" s="1">
        <f>ROUND(F34*(G34),2)</f>
        <v>0</v>
      </c>
      <c r="M34" s="1"/>
      <c r="N34" s="1">
        <v>1.18</v>
      </c>
      <c r="O34" s="1"/>
      <c r="P34" s="166"/>
      <c r="Q34" s="172"/>
      <c r="R34" s="172"/>
      <c r="S34" s="166"/>
      <c r="Z34">
        <v>0</v>
      </c>
    </row>
    <row r="35" spans="1:26" x14ac:dyDescent="0.25">
      <c r="A35" s="155"/>
      <c r="B35" s="155"/>
      <c r="C35" s="155"/>
      <c r="D35" s="155" t="s">
        <v>71</v>
      </c>
      <c r="E35" s="155"/>
      <c r="F35" s="166"/>
      <c r="G35" s="158"/>
      <c r="H35" s="158">
        <f>ROUND((SUM(M32:M34))/1,2)</f>
        <v>0</v>
      </c>
      <c r="I35" s="158">
        <f>ROUND((SUM(I32:I34))/1,2)</f>
        <v>0</v>
      </c>
      <c r="J35" s="155"/>
      <c r="K35" s="155"/>
      <c r="L35" s="155">
        <f>ROUND((SUM(L32:L34))/1,2)</f>
        <v>0</v>
      </c>
      <c r="M35" s="155">
        <f>ROUND((SUM(M32:M34))/1,2)</f>
        <v>0</v>
      </c>
      <c r="N35" s="155"/>
      <c r="O35" s="155"/>
      <c r="P35" s="173">
        <f>ROUND((SUM(P32:P34))/1,2)</f>
        <v>0</v>
      </c>
      <c r="Q35" s="152"/>
      <c r="R35" s="152"/>
      <c r="S35" s="173">
        <f>ROUND((SUM(S32:S34))/1,2)</f>
        <v>0</v>
      </c>
      <c r="T35" s="152"/>
      <c r="U35" s="152"/>
      <c r="V35" s="152"/>
      <c r="W35" s="152"/>
      <c r="X35" s="152"/>
      <c r="Y35" s="152"/>
      <c r="Z35" s="152"/>
    </row>
    <row r="36" spans="1:26" x14ac:dyDescent="0.25">
      <c r="A36" s="1"/>
      <c r="B36" s="1"/>
      <c r="C36" s="1"/>
      <c r="D36" s="1"/>
      <c r="E36" s="1"/>
      <c r="F36" s="162"/>
      <c r="G36" s="148"/>
      <c r="H36" s="148"/>
      <c r="I36" s="148"/>
      <c r="J36" s="1"/>
      <c r="K36" s="1"/>
      <c r="L36" s="1"/>
      <c r="M36" s="1"/>
      <c r="N36" s="1"/>
      <c r="O36" s="1"/>
      <c r="P36" s="1"/>
      <c r="S36" s="1"/>
    </row>
    <row r="37" spans="1:26" x14ac:dyDescent="0.25">
      <c r="A37" s="155"/>
      <c r="B37" s="155"/>
      <c r="C37" s="155"/>
      <c r="D37" s="2" t="s">
        <v>67</v>
      </c>
      <c r="E37" s="155"/>
      <c r="F37" s="166"/>
      <c r="G37" s="158"/>
      <c r="H37" s="158">
        <f>ROUND((SUM(M9:M36))/2,2)</f>
        <v>0</v>
      </c>
      <c r="I37" s="158">
        <f>ROUND((SUM(I9:I36))/2,2)</f>
        <v>0</v>
      </c>
      <c r="J37" s="156"/>
      <c r="K37" s="155"/>
      <c r="L37" s="156">
        <f>ROUND((SUM(L9:L36))/2,2)</f>
        <v>0</v>
      </c>
      <c r="M37" s="156">
        <f>ROUND((SUM(M9:M36))/2,2)</f>
        <v>0</v>
      </c>
      <c r="N37" s="155"/>
      <c r="O37" s="155"/>
      <c r="P37" s="173">
        <f>ROUND((SUM(P9:P36))/2,2)</f>
        <v>0.67</v>
      </c>
      <c r="S37" s="173">
        <f>ROUND((SUM(S9:S36))/2,2)</f>
        <v>0</v>
      </c>
    </row>
    <row r="38" spans="1:26" x14ac:dyDescent="0.25">
      <c r="A38" s="1"/>
      <c r="B38" s="1"/>
      <c r="C38" s="1"/>
      <c r="D38" s="1"/>
      <c r="E38" s="1"/>
      <c r="F38" s="162"/>
      <c r="G38" s="148"/>
      <c r="H38" s="148"/>
      <c r="I38" s="148"/>
      <c r="J38" s="1"/>
      <c r="K38" s="1"/>
      <c r="L38" s="1"/>
      <c r="M38" s="1"/>
      <c r="N38" s="1"/>
      <c r="O38" s="1"/>
      <c r="P38" s="1"/>
      <c r="S38" s="1"/>
    </row>
    <row r="39" spans="1:26" x14ac:dyDescent="0.25">
      <c r="A39" s="155"/>
      <c r="B39" s="155"/>
      <c r="C39" s="155"/>
      <c r="D39" s="2" t="s">
        <v>175</v>
      </c>
      <c r="E39" s="155"/>
      <c r="F39" s="166"/>
      <c r="G39" s="156"/>
      <c r="H39" s="156"/>
      <c r="I39" s="156"/>
      <c r="J39" s="155"/>
      <c r="K39" s="155"/>
      <c r="L39" s="155"/>
      <c r="M39" s="155"/>
      <c r="N39" s="155"/>
      <c r="O39" s="155"/>
      <c r="P39" s="155"/>
      <c r="Q39" s="152"/>
      <c r="R39" s="152"/>
      <c r="S39" s="155"/>
      <c r="T39" s="152"/>
      <c r="U39" s="152"/>
      <c r="V39" s="152"/>
      <c r="W39" s="152"/>
      <c r="X39" s="152"/>
      <c r="Y39" s="152"/>
      <c r="Z39" s="152"/>
    </row>
    <row r="40" spans="1:26" x14ac:dyDescent="0.25">
      <c r="A40" s="155"/>
      <c r="B40" s="155"/>
      <c r="C40" s="155"/>
      <c r="D40" s="155" t="s">
        <v>176</v>
      </c>
      <c r="E40" s="155"/>
      <c r="F40" s="166"/>
      <c r="G40" s="156"/>
      <c r="H40" s="156"/>
      <c r="I40" s="156"/>
      <c r="J40" s="155"/>
      <c r="K40" s="155"/>
      <c r="L40" s="155"/>
      <c r="M40" s="155"/>
      <c r="N40" s="155"/>
      <c r="O40" s="155"/>
      <c r="P40" s="155"/>
      <c r="Q40" s="152"/>
      <c r="R40" s="152"/>
      <c r="S40" s="155"/>
      <c r="T40" s="152"/>
      <c r="U40" s="152"/>
      <c r="V40" s="152"/>
      <c r="W40" s="152"/>
      <c r="X40" s="152"/>
      <c r="Y40" s="152"/>
      <c r="Z40" s="152"/>
    </row>
    <row r="41" spans="1:26" ht="24.95" customHeight="1" x14ac:dyDescent="0.25">
      <c r="A41" s="170"/>
      <c r="B41" s="167" t="s">
        <v>178</v>
      </c>
      <c r="C41" s="171" t="s">
        <v>435</v>
      </c>
      <c r="D41" s="167" t="s">
        <v>436</v>
      </c>
      <c r="E41" s="167" t="s">
        <v>181</v>
      </c>
      <c r="F41" s="168">
        <v>4</v>
      </c>
      <c r="G41" s="169"/>
      <c r="H41" s="169"/>
      <c r="I41" s="169">
        <f t="shared" ref="I41:I54" si="0">ROUND(F41*(G41+H41),2)</f>
        <v>0</v>
      </c>
      <c r="J41" s="167">
        <f t="shared" ref="J41:J54" si="1">ROUND(F41*(N41),2)</f>
        <v>4.2</v>
      </c>
      <c r="K41" s="1">
        <f t="shared" ref="K41:K54" si="2">ROUND(F41*(O41),2)</f>
        <v>0</v>
      </c>
      <c r="L41" s="1">
        <f t="shared" ref="L41:L52" si="3">ROUND(F41*(G41),2)</f>
        <v>0</v>
      </c>
      <c r="M41" s="1"/>
      <c r="N41" s="1">
        <v>1.05</v>
      </c>
      <c r="O41" s="1"/>
      <c r="P41" s="166"/>
      <c r="Q41" s="172"/>
      <c r="R41" s="172"/>
      <c r="S41" s="166"/>
      <c r="Z41">
        <v>0</v>
      </c>
    </row>
    <row r="42" spans="1:26" ht="24.95" customHeight="1" x14ac:dyDescent="0.25">
      <c r="A42" s="170"/>
      <c r="B42" s="167" t="s">
        <v>178</v>
      </c>
      <c r="C42" s="171" t="s">
        <v>437</v>
      </c>
      <c r="D42" s="167" t="s">
        <v>438</v>
      </c>
      <c r="E42" s="167" t="s">
        <v>181</v>
      </c>
      <c r="F42" s="168">
        <v>1</v>
      </c>
      <c r="G42" s="169"/>
      <c r="H42" s="169"/>
      <c r="I42" s="169">
        <f t="shared" si="0"/>
        <v>0</v>
      </c>
      <c r="J42" s="167">
        <f t="shared" si="1"/>
        <v>6.26</v>
      </c>
      <c r="K42" s="1">
        <f t="shared" si="2"/>
        <v>0</v>
      </c>
      <c r="L42" s="1">
        <f t="shared" si="3"/>
        <v>0</v>
      </c>
      <c r="M42" s="1"/>
      <c r="N42" s="1">
        <v>6.26</v>
      </c>
      <c r="O42" s="1"/>
      <c r="P42" s="166"/>
      <c r="Q42" s="172"/>
      <c r="R42" s="172"/>
      <c r="S42" s="166"/>
      <c r="Z42">
        <v>0</v>
      </c>
    </row>
    <row r="43" spans="1:26" ht="24.95" customHeight="1" x14ac:dyDescent="0.25">
      <c r="A43" s="170"/>
      <c r="B43" s="167" t="s">
        <v>178</v>
      </c>
      <c r="C43" s="171" t="s">
        <v>214</v>
      </c>
      <c r="D43" s="167" t="s">
        <v>215</v>
      </c>
      <c r="E43" s="167" t="s">
        <v>181</v>
      </c>
      <c r="F43" s="168">
        <v>2</v>
      </c>
      <c r="G43" s="169"/>
      <c r="H43" s="169"/>
      <c r="I43" s="169">
        <f t="shared" si="0"/>
        <v>0</v>
      </c>
      <c r="J43" s="167">
        <f t="shared" si="1"/>
        <v>2.04</v>
      </c>
      <c r="K43" s="1">
        <f t="shared" si="2"/>
        <v>0</v>
      </c>
      <c r="L43" s="1">
        <f t="shared" si="3"/>
        <v>0</v>
      </c>
      <c r="M43" s="1"/>
      <c r="N43" s="1">
        <v>1.02</v>
      </c>
      <c r="O43" s="1"/>
      <c r="P43" s="166"/>
      <c r="Q43" s="172"/>
      <c r="R43" s="172"/>
      <c r="S43" s="166"/>
      <c r="Z43">
        <v>0</v>
      </c>
    </row>
    <row r="44" spans="1:26" ht="24.95" customHeight="1" x14ac:dyDescent="0.25">
      <c r="A44" s="170"/>
      <c r="B44" s="167" t="s">
        <v>178</v>
      </c>
      <c r="C44" s="171" t="s">
        <v>439</v>
      </c>
      <c r="D44" s="167" t="s">
        <v>440</v>
      </c>
      <c r="E44" s="167" t="s">
        <v>141</v>
      </c>
      <c r="F44" s="168">
        <v>100</v>
      </c>
      <c r="G44" s="169"/>
      <c r="H44" s="169"/>
      <c r="I44" s="169">
        <f t="shared" si="0"/>
        <v>0</v>
      </c>
      <c r="J44" s="167">
        <f t="shared" si="1"/>
        <v>106</v>
      </c>
      <c r="K44" s="1">
        <f t="shared" si="2"/>
        <v>0</v>
      </c>
      <c r="L44" s="1">
        <f t="shared" si="3"/>
        <v>0</v>
      </c>
      <c r="M44" s="1"/>
      <c r="N44" s="1">
        <v>1.06</v>
      </c>
      <c r="O44" s="1"/>
      <c r="P44" s="166"/>
      <c r="Q44" s="172"/>
      <c r="R44" s="172"/>
      <c r="S44" s="166"/>
      <c r="Z44">
        <v>0</v>
      </c>
    </row>
    <row r="45" spans="1:26" ht="24.95" customHeight="1" x14ac:dyDescent="0.25">
      <c r="A45" s="170"/>
      <c r="B45" s="167" t="s">
        <v>155</v>
      </c>
      <c r="C45" s="171" t="s">
        <v>441</v>
      </c>
      <c r="D45" s="167" t="s">
        <v>442</v>
      </c>
      <c r="E45" s="167" t="s">
        <v>141</v>
      </c>
      <c r="F45" s="168">
        <v>95</v>
      </c>
      <c r="G45" s="169"/>
      <c r="H45" s="169"/>
      <c r="I45" s="169">
        <f t="shared" si="0"/>
        <v>0</v>
      </c>
      <c r="J45" s="167">
        <f t="shared" si="1"/>
        <v>111.15</v>
      </c>
      <c r="K45" s="1">
        <f t="shared" si="2"/>
        <v>0</v>
      </c>
      <c r="L45" s="1">
        <f t="shared" si="3"/>
        <v>0</v>
      </c>
      <c r="M45" s="1"/>
      <c r="N45" s="1">
        <v>1.17</v>
      </c>
      <c r="O45" s="1"/>
      <c r="P45" s="166"/>
      <c r="Q45" s="172"/>
      <c r="R45" s="172"/>
      <c r="S45" s="166"/>
      <c r="Z45">
        <v>0</v>
      </c>
    </row>
    <row r="46" spans="1:26" ht="24.95" customHeight="1" x14ac:dyDescent="0.25">
      <c r="A46" s="170"/>
      <c r="B46" s="167" t="s">
        <v>155</v>
      </c>
      <c r="C46" s="171" t="s">
        <v>443</v>
      </c>
      <c r="D46" s="167" t="s">
        <v>444</v>
      </c>
      <c r="E46" s="167" t="s">
        <v>141</v>
      </c>
      <c r="F46" s="168">
        <v>2</v>
      </c>
      <c r="G46" s="169"/>
      <c r="H46" s="169"/>
      <c r="I46" s="169">
        <f t="shared" si="0"/>
        <v>0</v>
      </c>
      <c r="J46" s="167">
        <f t="shared" si="1"/>
        <v>1.3</v>
      </c>
      <c r="K46" s="1">
        <f t="shared" si="2"/>
        <v>0</v>
      </c>
      <c r="L46" s="1">
        <f t="shared" si="3"/>
        <v>0</v>
      </c>
      <c r="M46" s="1"/>
      <c r="N46" s="1">
        <v>0.65</v>
      </c>
      <c r="O46" s="1"/>
      <c r="P46" s="166"/>
      <c r="Q46" s="172"/>
      <c r="R46" s="172"/>
      <c r="S46" s="166"/>
      <c r="Z46">
        <v>0</v>
      </c>
    </row>
    <row r="47" spans="1:26" ht="24.95" customHeight="1" x14ac:dyDescent="0.25">
      <c r="A47" s="170"/>
      <c r="B47" s="167" t="s">
        <v>155</v>
      </c>
      <c r="C47" s="171" t="s">
        <v>249</v>
      </c>
      <c r="D47" s="167" t="s">
        <v>250</v>
      </c>
      <c r="E47" s="167" t="s">
        <v>181</v>
      </c>
      <c r="F47" s="168">
        <v>2</v>
      </c>
      <c r="G47" s="169"/>
      <c r="H47" s="169"/>
      <c r="I47" s="169">
        <f t="shared" si="0"/>
        <v>0</v>
      </c>
      <c r="J47" s="167">
        <f t="shared" si="1"/>
        <v>0.06</v>
      </c>
      <c r="K47" s="1">
        <f t="shared" si="2"/>
        <v>0</v>
      </c>
      <c r="L47" s="1">
        <f t="shared" si="3"/>
        <v>0</v>
      </c>
      <c r="M47" s="1"/>
      <c r="N47" s="1">
        <v>0.03</v>
      </c>
      <c r="O47" s="1"/>
      <c r="P47" s="166"/>
      <c r="Q47" s="172"/>
      <c r="R47" s="172"/>
      <c r="S47" s="166"/>
      <c r="Z47">
        <v>0</v>
      </c>
    </row>
    <row r="48" spans="1:26" ht="24.95" customHeight="1" x14ac:dyDescent="0.25">
      <c r="A48" s="170"/>
      <c r="B48" s="167" t="s">
        <v>155</v>
      </c>
      <c r="C48" s="171" t="s">
        <v>445</v>
      </c>
      <c r="D48" s="167" t="s">
        <v>472</v>
      </c>
      <c r="E48" s="167" t="s">
        <v>141</v>
      </c>
      <c r="F48" s="168">
        <v>95</v>
      </c>
      <c r="G48" s="169"/>
      <c r="H48" s="169"/>
      <c r="I48" s="169">
        <f t="shared" si="0"/>
        <v>0</v>
      </c>
      <c r="J48" s="167">
        <f t="shared" si="1"/>
        <v>76</v>
      </c>
      <c r="K48" s="1">
        <f t="shared" si="2"/>
        <v>0</v>
      </c>
      <c r="L48" s="1">
        <f t="shared" si="3"/>
        <v>0</v>
      </c>
      <c r="M48" s="1"/>
      <c r="N48" s="1">
        <v>0.8</v>
      </c>
      <c r="O48" s="1"/>
      <c r="P48" s="166"/>
      <c r="Q48" s="172"/>
      <c r="R48" s="172"/>
      <c r="S48" s="166"/>
      <c r="Z48">
        <v>0</v>
      </c>
    </row>
    <row r="49" spans="1:26" ht="24.95" customHeight="1" x14ac:dyDescent="0.25">
      <c r="A49" s="170"/>
      <c r="B49" s="167" t="s">
        <v>155</v>
      </c>
      <c r="C49" s="171" t="s">
        <v>446</v>
      </c>
      <c r="D49" s="167" t="s">
        <v>447</v>
      </c>
      <c r="E49" s="167" t="s">
        <v>141</v>
      </c>
      <c r="F49" s="168">
        <v>2</v>
      </c>
      <c r="G49" s="169"/>
      <c r="H49" s="169"/>
      <c r="I49" s="169">
        <f t="shared" si="0"/>
        <v>0</v>
      </c>
      <c r="J49" s="167">
        <f t="shared" si="1"/>
        <v>2.12</v>
      </c>
      <c r="K49" s="1">
        <f t="shared" si="2"/>
        <v>0</v>
      </c>
      <c r="L49" s="1">
        <f t="shared" si="3"/>
        <v>0</v>
      </c>
      <c r="M49" s="1"/>
      <c r="N49" s="1">
        <v>1.06</v>
      </c>
      <c r="O49" s="1"/>
      <c r="P49" s="166"/>
      <c r="Q49" s="172"/>
      <c r="R49" s="172"/>
      <c r="S49" s="166"/>
      <c r="Z49">
        <v>0</v>
      </c>
    </row>
    <row r="50" spans="1:26" ht="24.95" customHeight="1" x14ac:dyDescent="0.25">
      <c r="A50" s="170"/>
      <c r="B50" s="167" t="s">
        <v>155</v>
      </c>
      <c r="C50" s="171" t="s">
        <v>448</v>
      </c>
      <c r="D50" s="167" t="s">
        <v>449</v>
      </c>
      <c r="E50" s="167" t="s">
        <v>141</v>
      </c>
      <c r="F50" s="168">
        <v>100</v>
      </c>
      <c r="G50" s="169"/>
      <c r="H50" s="169"/>
      <c r="I50" s="169">
        <f t="shared" si="0"/>
        <v>0</v>
      </c>
      <c r="J50" s="167">
        <f t="shared" si="1"/>
        <v>130</v>
      </c>
      <c r="K50" s="1">
        <f t="shared" si="2"/>
        <v>0</v>
      </c>
      <c r="L50" s="1">
        <f t="shared" si="3"/>
        <v>0</v>
      </c>
      <c r="M50" s="1"/>
      <c r="N50" s="1">
        <v>1.3</v>
      </c>
      <c r="O50" s="1"/>
      <c r="P50" s="166"/>
      <c r="Q50" s="172"/>
      <c r="R50" s="172"/>
      <c r="S50" s="166"/>
      <c r="Z50">
        <v>0</v>
      </c>
    </row>
    <row r="51" spans="1:26" ht="24.95" customHeight="1" x14ac:dyDescent="0.25">
      <c r="A51" s="170"/>
      <c r="B51" s="167" t="s">
        <v>155</v>
      </c>
      <c r="C51" s="171" t="s">
        <v>450</v>
      </c>
      <c r="D51" s="167" t="s">
        <v>473</v>
      </c>
      <c r="E51" s="167" t="s">
        <v>181</v>
      </c>
      <c r="F51" s="168">
        <v>1</v>
      </c>
      <c r="G51" s="169"/>
      <c r="H51" s="169"/>
      <c r="I51" s="169">
        <f t="shared" si="0"/>
        <v>0</v>
      </c>
      <c r="J51" s="167">
        <f t="shared" si="1"/>
        <v>9.42</v>
      </c>
      <c r="K51" s="1">
        <f t="shared" si="2"/>
        <v>0</v>
      </c>
      <c r="L51" s="1">
        <f t="shared" si="3"/>
        <v>0</v>
      </c>
      <c r="M51" s="1"/>
      <c r="N51" s="1">
        <v>9.42</v>
      </c>
      <c r="O51" s="1"/>
      <c r="P51" s="166"/>
      <c r="Q51" s="172"/>
      <c r="R51" s="172"/>
      <c r="S51" s="166"/>
      <c r="Z51">
        <v>0</v>
      </c>
    </row>
    <row r="52" spans="1:26" ht="24.95" customHeight="1" x14ac:dyDescent="0.25">
      <c r="A52" s="170"/>
      <c r="B52" s="167" t="s">
        <v>155</v>
      </c>
      <c r="C52" s="171" t="s">
        <v>451</v>
      </c>
      <c r="D52" s="167" t="s">
        <v>452</v>
      </c>
      <c r="E52" s="167" t="s">
        <v>453</v>
      </c>
      <c r="F52" s="168">
        <v>1</v>
      </c>
      <c r="G52" s="169"/>
      <c r="H52" s="169"/>
      <c r="I52" s="169">
        <f t="shared" si="0"/>
        <v>0</v>
      </c>
      <c r="J52" s="167">
        <f t="shared" si="1"/>
        <v>100</v>
      </c>
      <c r="K52" s="1">
        <f t="shared" si="2"/>
        <v>0</v>
      </c>
      <c r="L52" s="1">
        <f t="shared" si="3"/>
        <v>0</v>
      </c>
      <c r="M52" s="1"/>
      <c r="N52" s="1">
        <v>100</v>
      </c>
      <c r="O52" s="1"/>
      <c r="P52" s="166"/>
      <c r="Q52" s="172"/>
      <c r="R52" s="172"/>
      <c r="S52" s="166"/>
      <c r="Z52">
        <v>0</v>
      </c>
    </row>
    <row r="53" spans="1:26" ht="24.95" customHeight="1" x14ac:dyDescent="0.25">
      <c r="A53" s="170"/>
      <c r="B53" s="167" t="s">
        <v>320</v>
      </c>
      <c r="C53" s="171" t="s">
        <v>323</v>
      </c>
      <c r="D53" s="167" t="s">
        <v>324</v>
      </c>
      <c r="E53" s="167" t="s">
        <v>325</v>
      </c>
      <c r="F53" s="168">
        <v>3</v>
      </c>
      <c r="G53" s="177"/>
      <c r="H53" s="177"/>
      <c r="I53" s="177">
        <f t="shared" si="0"/>
        <v>0</v>
      </c>
      <c r="J53" s="167">
        <f t="shared" si="1"/>
        <v>6.51</v>
      </c>
      <c r="K53" s="1">
        <f t="shared" si="2"/>
        <v>0</v>
      </c>
      <c r="L53" s="1"/>
      <c r="M53" s="1">
        <f>ROUND(F53*(G53),2)</f>
        <v>0</v>
      </c>
      <c r="N53" s="1">
        <v>2.17</v>
      </c>
      <c r="O53" s="1"/>
      <c r="P53" s="166"/>
      <c r="Q53" s="172"/>
      <c r="R53" s="172"/>
      <c r="S53" s="166"/>
      <c r="Z53">
        <v>0</v>
      </c>
    </row>
    <row r="54" spans="1:26" ht="24.95" customHeight="1" x14ac:dyDescent="0.25">
      <c r="A54" s="170"/>
      <c r="B54" s="167" t="s">
        <v>320</v>
      </c>
      <c r="C54" s="171" t="s">
        <v>326</v>
      </c>
      <c r="D54" s="167" t="s">
        <v>327</v>
      </c>
      <c r="E54" s="167" t="s">
        <v>325</v>
      </c>
      <c r="F54" s="168">
        <v>1</v>
      </c>
      <c r="G54" s="177"/>
      <c r="H54" s="177"/>
      <c r="I54" s="177">
        <f t="shared" si="0"/>
        <v>0</v>
      </c>
      <c r="J54" s="167">
        <f t="shared" si="1"/>
        <v>4.47</v>
      </c>
      <c r="K54" s="1">
        <f t="shared" si="2"/>
        <v>0</v>
      </c>
      <c r="L54" s="1"/>
      <c r="M54" s="1">
        <f>ROUND(F54*(G54),2)</f>
        <v>0</v>
      </c>
      <c r="N54" s="1">
        <v>4.47</v>
      </c>
      <c r="O54" s="1"/>
      <c r="P54" s="166"/>
      <c r="Q54" s="172"/>
      <c r="R54" s="172"/>
      <c r="S54" s="166"/>
      <c r="Z54">
        <v>0</v>
      </c>
    </row>
    <row r="55" spans="1:26" x14ac:dyDescent="0.25">
      <c r="A55" s="155"/>
      <c r="B55" s="155"/>
      <c r="C55" s="155"/>
      <c r="D55" s="155" t="s">
        <v>176</v>
      </c>
      <c r="E55" s="155"/>
      <c r="F55" s="166"/>
      <c r="G55" s="158"/>
      <c r="H55" s="158">
        <f>ROUND((SUM(M40:M54))/1,2)</f>
        <v>0</v>
      </c>
      <c r="I55" s="158">
        <f>ROUND((SUM(I40:I54))/1,2)</f>
        <v>0</v>
      </c>
      <c r="J55" s="155"/>
      <c r="K55" s="155"/>
      <c r="L55" s="155">
        <f>ROUND((SUM(L40:L54))/1,2)</f>
        <v>0</v>
      </c>
      <c r="M55" s="155">
        <f>ROUND((SUM(M40:M54))/1,2)</f>
        <v>0</v>
      </c>
      <c r="N55" s="155"/>
      <c r="O55" s="155"/>
      <c r="P55" s="173">
        <f>ROUND((SUM(P40:P54))/1,2)</f>
        <v>0</v>
      </c>
      <c r="Q55" s="152"/>
      <c r="R55" s="152"/>
      <c r="S55" s="173">
        <f>ROUND((SUM(S40:S54))/1,2)</f>
        <v>0</v>
      </c>
      <c r="T55" s="152"/>
      <c r="U55" s="152"/>
      <c r="V55" s="152"/>
      <c r="W55" s="152"/>
      <c r="X55" s="152"/>
      <c r="Y55" s="152"/>
      <c r="Z55" s="152"/>
    </row>
    <row r="56" spans="1:26" x14ac:dyDescent="0.25">
      <c r="A56" s="1"/>
      <c r="B56" s="1"/>
      <c r="C56" s="1"/>
      <c r="D56" s="1"/>
      <c r="E56" s="1"/>
      <c r="F56" s="162"/>
      <c r="G56" s="148"/>
      <c r="H56" s="148"/>
      <c r="I56" s="148"/>
      <c r="J56" s="1"/>
      <c r="K56" s="1"/>
      <c r="L56" s="1"/>
      <c r="M56" s="1"/>
      <c r="N56" s="1"/>
      <c r="O56" s="1"/>
      <c r="P56" s="1"/>
      <c r="S56" s="1"/>
    </row>
    <row r="57" spans="1:26" x14ac:dyDescent="0.25">
      <c r="A57" s="155"/>
      <c r="B57" s="155"/>
      <c r="C57" s="155"/>
      <c r="D57" s="155" t="s">
        <v>177</v>
      </c>
      <c r="E57" s="155"/>
      <c r="F57" s="166"/>
      <c r="G57" s="156"/>
      <c r="H57" s="156"/>
      <c r="I57" s="156"/>
      <c r="J57" s="155"/>
      <c r="K57" s="155"/>
      <c r="L57" s="155"/>
      <c r="M57" s="155"/>
      <c r="N57" s="155"/>
      <c r="O57" s="155"/>
      <c r="P57" s="155"/>
      <c r="Q57" s="152"/>
      <c r="R57" s="152"/>
      <c r="S57" s="155"/>
      <c r="T57" s="152"/>
      <c r="U57" s="152"/>
      <c r="V57" s="152"/>
      <c r="W57" s="152"/>
      <c r="X57" s="152"/>
      <c r="Y57" s="152"/>
      <c r="Z57" s="152"/>
    </row>
    <row r="58" spans="1:26" ht="24.95" customHeight="1" x14ac:dyDescent="0.25">
      <c r="A58" s="170"/>
      <c r="B58" s="167" t="s">
        <v>328</v>
      </c>
      <c r="C58" s="171" t="s">
        <v>331</v>
      </c>
      <c r="D58" s="167" t="s">
        <v>332</v>
      </c>
      <c r="E58" s="167" t="s">
        <v>141</v>
      </c>
      <c r="F58" s="168">
        <v>86</v>
      </c>
      <c r="G58" s="169"/>
      <c r="H58" s="169"/>
      <c r="I58" s="169">
        <f t="shared" ref="I58:I66" si="4">ROUND(F58*(G58+H58),2)</f>
        <v>0</v>
      </c>
      <c r="J58" s="167">
        <f t="shared" ref="J58:J66" si="5">ROUND(F58*(N58),2)</f>
        <v>934.82</v>
      </c>
      <c r="K58" s="1">
        <f t="shared" ref="K58:K66" si="6">ROUND(F58*(O58),2)</f>
        <v>0</v>
      </c>
      <c r="L58" s="1">
        <f t="shared" ref="L58:L66" si="7">ROUND(F58*(G58),2)</f>
        <v>0</v>
      </c>
      <c r="M58" s="1"/>
      <c r="N58" s="1">
        <v>10.87</v>
      </c>
      <c r="O58" s="1"/>
      <c r="P58" s="166"/>
      <c r="Q58" s="172"/>
      <c r="R58" s="172"/>
      <c r="S58" s="166"/>
      <c r="Z58">
        <v>0</v>
      </c>
    </row>
    <row r="59" spans="1:26" ht="24.95" customHeight="1" x14ac:dyDescent="0.25">
      <c r="A59" s="170"/>
      <c r="B59" s="167" t="s">
        <v>328</v>
      </c>
      <c r="C59" s="171" t="s">
        <v>454</v>
      </c>
      <c r="D59" s="167" t="s">
        <v>455</v>
      </c>
      <c r="E59" s="167" t="s">
        <v>141</v>
      </c>
      <c r="F59" s="168">
        <v>7</v>
      </c>
      <c r="G59" s="169"/>
      <c r="H59" s="169"/>
      <c r="I59" s="169">
        <f t="shared" si="4"/>
        <v>0</v>
      </c>
      <c r="J59" s="167">
        <f t="shared" si="5"/>
        <v>144.41</v>
      </c>
      <c r="K59" s="1">
        <f t="shared" si="6"/>
        <v>0</v>
      </c>
      <c r="L59" s="1">
        <f t="shared" si="7"/>
        <v>0</v>
      </c>
      <c r="M59" s="1"/>
      <c r="N59" s="1">
        <v>20.63</v>
      </c>
      <c r="O59" s="1"/>
      <c r="P59" s="166"/>
      <c r="Q59" s="172"/>
      <c r="R59" s="172"/>
      <c r="S59" s="166"/>
      <c r="Z59">
        <v>0</v>
      </c>
    </row>
    <row r="60" spans="1:26" ht="24.95" customHeight="1" x14ac:dyDescent="0.25">
      <c r="A60" s="170"/>
      <c r="B60" s="167" t="s">
        <v>328</v>
      </c>
      <c r="C60" s="171" t="s">
        <v>333</v>
      </c>
      <c r="D60" s="167" t="s">
        <v>334</v>
      </c>
      <c r="E60" s="167" t="s">
        <v>141</v>
      </c>
      <c r="F60" s="168">
        <v>93</v>
      </c>
      <c r="G60" s="169"/>
      <c r="H60" s="169"/>
      <c r="I60" s="169">
        <f t="shared" si="4"/>
        <v>0</v>
      </c>
      <c r="J60" s="167">
        <f t="shared" si="5"/>
        <v>115.32</v>
      </c>
      <c r="K60" s="1">
        <f t="shared" si="6"/>
        <v>0</v>
      </c>
      <c r="L60" s="1">
        <f t="shared" si="7"/>
        <v>0</v>
      </c>
      <c r="M60" s="1"/>
      <c r="N60" s="1">
        <v>1.24</v>
      </c>
      <c r="O60" s="1"/>
      <c r="P60" s="166"/>
      <c r="Q60" s="172"/>
      <c r="R60" s="172"/>
      <c r="S60" s="166"/>
      <c r="Z60">
        <v>0</v>
      </c>
    </row>
    <row r="61" spans="1:26" ht="24.95" customHeight="1" x14ac:dyDescent="0.25">
      <c r="A61" s="170"/>
      <c r="B61" s="167" t="s">
        <v>328</v>
      </c>
      <c r="C61" s="171" t="s">
        <v>335</v>
      </c>
      <c r="D61" s="167" t="s">
        <v>336</v>
      </c>
      <c r="E61" s="167" t="s">
        <v>141</v>
      </c>
      <c r="F61" s="168">
        <v>95</v>
      </c>
      <c r="G61" s="169"/>
      <c r="H61" s="169"/>
      <c r="I61" s="169">
        <f t="shared" si="4"/>
        <v>0</v>
      </c>
      <c r="J61" s="167">
        <f t="shared" si="5"/>
        <v>41.8</v>
      </c>
      <c r="K61" s="1">
        <f t="shared" si="6"/>
        <v>0</v>
      </c>
      <c r="L61" s="1">
        <f t="shared" si="7"/>
        <v>0</v>
      </c>
      <c r="M61" s="1"/>
      <c r="N61" s="1">
        <v>0.44</v>
      </c>
      <c r="O61" s="1"/>
      <c r="P61" s="166"/>
      <c r="Q61" s="172"/>
      <c r="R61" s="172"/>
      <c r="S61" s="166"/>
      <c r="Z61">
        <v>0</v>
      </c>
    </row>
    <row r="62" spans="1:26" ht="24.95" customHeight="1" x14ac:dyDescent="0.25">
      <c r="A62" s="170"/>
      <c r="B62" s="167" t="s">
        <v>328</v>
      </c>
      <c r="C62" s="171" t="s">
        <v>337</v>
      </c>
      <c r="D62" s="167" t="s">
        <v>338</v>
      </c>
      <c r="E62" s="167" t="s">
        <v>141</v>
      </c>
      <c r="F62" s="168">
        <v>86</v>
      </c>
      <c r="G62" s="169"/>
      <c r="H62" s="169"/>
      <c r="I62" s="169">
        <f t="shared" si="4"/>
        <v>0</v>
      </c>
      <c r="J62" s="167">
        <f t="shared" si="5"/>
        <v>199.52</v>
      </c>
      <c r="K62" s="1">
        <f t="shared" si="6"/>
        <v>0</v>
      </c>
      <c r="L62" s="1">
        <f t="shared" si="7"/>
        <v>0</v>
      </c>
      <c r="M62" s="1"/>
      <c r="N62" s="1">
        <v>2.3199999999999998</v>
      </c>
      <c r="O62" s="1"/>
      <c r="P62" s="166"/>
      <c r="Q62" s="172"/>
      <c r="R62" s="172"/>
      <c r="S62" s="166"/>
      <c r="Z62">
        <v>0</v>
      </c>
    </row>
    <row r="63" spans="1:26" ht="24.95" customHeight="1" x14ac:dyDescent="0.25">
      <c r="A63" s="170"/>
      <c r="B63" s="167" t="s">
        <v>328</v>
      </c>
      <c r="C63" s="171" t="s">
        <v>456</v>
      </c>
      <c r="D63" s="167" t="s">
        <v>457</v>
      </c>
      <c r="E63" s="167" t="s">
        <v>141</v>
      </c>
      <c r="F63" s="168">
        <v>7</v>
      </c>
      <c r="G63" s="169"/>
      <c r="H63" s="169"/>
      <c r="I63" s="169">
        <f t="shared" si="4"/>
        <v>0</v>
      </c>
      <c r="J63" s="167">
        <f t="shared" si="5"/>
        <v>34.72</v>
      </c>
      <c r="K63" s="1">
        <f t="shared" si="6"/>
        <v>0</v>
      </c>
      <c r="L63" s="1">
        <f t="shared" si="7"/>
        <v>0</v>
      </c>
      <c r="M63" s="1"/>
      <c r="N63" s="1">
        <v>4.96</v>
      </c>
      <c r="O63" s="1"/>
      <c r="P63" s="166"/>
      <c r="Q63" s="172"/>
      <c r="R63" s="172"/>
      <c r="S63" s="166"/>
      <c r="Z63">
        <v>0</v>
      </c>
    </row>
    <row r="64" spans="1:26" ht="24.95" customHeight="1" x14ac:dyDescent="0.25">
      <c r="A64" s="170"/>
      <c r="B64" s="167" t="s">
        <v>328</v>
      </c>
      <c r="C64" s="171" t="s">
        <v>339</v>
      </c>
      <c r="D64" s="167" t="s">
        <v>340</v>
      </c>
      <c r="E64" s="167" t="s">
        <v>108</v>
      </c>
      <c r="F64" s="168">
        <v>93</v>
      </c>
      <c r="G64" s="169"/>
      <c r="H64" s="169"/>
      <c r="I64" s="169">
        <f t="shared" si="4"/>
        <v>0</v>
      </c>
      <c r="J64" s="167">
        <f t="shared" si="5"/>
        <v>209.25</v>
      </c>
      <c r="K64" s="1">
        <f t="shared" si="6"/>
        <v>0</v>
      </c>
      <c r="L64" s="1">
        <f t="shared" si="7"/>
        <v>0</v>
      </c>
      <c r="M64" s="1"/>
      <c r="N64" s="1">
        <v>2.25</v>
      </c>
      <c r="O64" s="1"/>
      <c r="P64" s="166"/>
      <c r="Q64" s="172"/>
      <c r="R64" s="172"/>
      <c r="S64" s="166"/>
      <c r="Z64">
        <v>0</v>
      </c>
    </row>
    <row r="65" spans="1:26" ht="24.95" customHeight="1" x14ac:dyDescent="0.25">
      <c r="A65" s="170"/>
      <c r="B65" s="167" t="s">
        <v>155</v>
      </c>
      <c r="C65" s="171" t="s">
        <v>341</v>
      </c>
      <c r="D65" s="167" t="s">
        <v>469</v>
      </c>
      <c r="E65" s="167" t="s">
        <v>141</v>
      </c>
      <c r="F65" s="168">
        <v>95</v>
      </c>
      <c r="G65" s="169"/>
      <c r="H65" s="169"/>
      <c r="I65" s="169">
        <f t="shared" si="4"/>
        <v>0</v>
      </c>
      <c r="J65" s="167">
        <f t="shared" si="5"/>
        <v>6.65</v>
      </c>
      <c r="K65" s="1">
        <f t="shared" si="6"/>
        <v>0</v>
      </c>
      <c r="L65" s="1">
        <f t="shared" si="7"/>
        <v>0</v>
      </c>
      <c r="M65" s="1"/>
      <c r="N65" s="1">
        <v>7.0000000000000007E-2</v>
      </c>
      <c r="O65" s="1"/>
      <c r="P65" s="166"/>
      <c r="Q65" s="172"/>
      <c r="R65" s="172"/>
      <c r="S65" s="166"/>
      <c r="Z65">
        <v>0</v>
      </c>
    </row>
    <row r="66" spans="1:26" ht="24.95" customHeight="1" x14ac:dyDescent="0.25">
      <c r="A66" s="170"/>
      <c r="B66" s="167" t="s">
        <v>155</v>
      </c>
      <c r="C66" s="171" t="s">
        <v>342</v>
      </c>
      <c r="D66" s="167" t="s">
        <v>343</v>
      </c>
      <c r="E66" s="167" t="s">
        <v>113</v>
      </c>
      <c r="F66" s="168">
        <v>9.6720000000000006</v>
      </c>
      <c r="G66" s="169"/>
      <c r="H66" s="169"/>
      <c r="I66" s="169">
        <f t="shared" si="4"/>
        <v>0</v>
      </c>
      <c r="J66" s="167">
        <f t="shared" si="5"/>
        <v>132.6</v>
      </c>
      <c r="K66" s="1">
        <f t="shared" si="6"/>
        <v>0</v>
      </c>
      <c r="L66" s="1">
        <f t="shared" si="7"/>
        <v>0</v>
      </c>
      <c r="M66" s="1"/>
      <c r="N66" s="1">
        <v>13.71</v>
      </c>
      <c r="O66" s="1"/>
      <c r="P66" s="166"/>
      <c r="Q66" s="172"/>
      <c r="R66" s="172"/>
      <c r="S66" s="166"/>
      <c r="Z66">
        <v>0</v>
      </c>
    </row>
    <row r="67" spans="1:26" x14ac:dyDescent="0.25">
      <c r="A67" s="155"/>
      <c r="B67" s="155"/>
      <c r="C67" s="155"/>
      <c r="D67" s="155" t="s">
        <v>177</v>
      </c>
      <c r="E67" s="155"/>
      <c r="F67" s="166"/>
      <c r="G67" s="158"/>
      <c r="H67" s="158"/>
      <c r="I67" s="158">
        <f>ROUND((SUM(I57:I66))/1,2)</f>
        <v>0</v>
      </c>
      <c r="J67" s="155"/>
      <c r="K67" s="155"/>
      <c r="L67" s="155">
        <f>ROUND((SUM(L57:L66))/1,2)</f>
        <v>0</v>
      </c>
      <c r="M67" s="155">
        <f>ROUND((SUM(M57:M66))/1,2)</f>
        <v>0</v>
      </c>
      <c r="N67" s="155"/>
      <c r="O67" s="155"/>
      <c r="P67" s="173">
        <f>ROUND((SUM(P57:P66))/1,2)</f>
        <v>0</v>
      </c>
      <c r="S67" s="166">
        <f>ROUND((SUM(S57:S66))/1,2)</f>
        <v>0</v>
      </c>
    </row>
    <row r="68" spans="1:26" x14ac:dyDescent="0.25">
      <c r="A68" s="1"/>
      <c r="B68" s="1"/>
      <c r="C68" s="1"/>
      <c r="D68" s="1"/>
      <c r="E68" s="1"/>
      <c r="F68" s="162"/>
      <c r="G68" s="148"/>
      <c r="H68" s="148"/>
      <c r="I68" s="148"/>
      <c r="J68" s="1"/>
      <c r="K68" s="1"/>
      <c r="L68" s="1"/>
      <c r="M68" s="1"/>
      <c r="N68" s="1"/>
      <c r="O68" s="1"/>
      <c r="P68" s="1"/>
      <c r="S68" s="1"/>
    </row>
    <row r="69" spans="1:26" x14ac:dyDescent="0.25">
      <c r="A69" s="155"/>
      <c r="B69" s="155"/>
      <c r="C69" s="155"/>
      <c r="D69" s="2" t="s">
        <v>175</v>
      </c>
      <c r="E69" s="155"/>
      <c r="F69" s="166"/>
      <c r="G69" s="158"/>
      <c r="H69" s="158">
        <f>ROUND((SUM(M39:M68))/2,2)</f>
        <v>0</v>
      </c>
      <c r="I69" s="158">
        <f>ROUND((SUM(I39:I68))/2,2)</f>
        <v>0</v>
      </c>
      <c r="J69" s="155"/>
      <c r="K69" s="155"/>
      <c r="L69" s="155">
        <f>ROUND((SUM(L39:L68))/2,2)</f>
        <v>0</v>
      </c>
      <c r="M69" s="155">
        <f>ROUND((SUM(M39:M68))/2,2)</f>
        <v>0</v>
      </c>
      <c r="N69" s="155"/>
      <c r="O69" s="155"/>
      <c r="P69" s="173">
        <f>ROUND((SUM(P39:P68))/2,2)</f>
        <v>0</v>
      </c>
      <c r="S69" s="173">
        <f>ROUND((SUM(S39:S68))/2,2)</f>
        <v>0</v>
      </c>
    </row>
    <row r="70" spans="1:26" x14ac:dyDescent="0.25">
      <c r="A70" s="174"/>
      <c r="B70" s="174"/>
      <c r="C70" s="174"/>
      <c r="D70" s="174" t="s">
        <v>77</v>
      </c>
      <c r="E70" s="174"/>
      <c r="F70" s="175"/>
      <c r="G70" s="176"/>
      <c r="H70" s="176">
        <f>ROUND((SUM(M9:M69))/3,2)</f>
        <v>0</v>
      </c>
      <c r="I70" s="176">
        <f>ROUND((SUM(I9:I69))/3,2)</f>
        <v>0</v>
      </c>
      <c r="J70" s="174"/>
      <c r="K70" s="174">
        <f>ROUND((SUM(K9:K69))/3,2)</f>
        <v>0</v>
      </c>
      <c r="L70" s="174">
        <f>ROUND((SUM(L9:L69))/3,2)</f>
        <v>0</v>
      </c>
      <c r="M70" s="174">
        <f>ROUND((SUM(M9:M69))/3,2)</f>
        <v>0</v>
      </c>
      <c r="N70" s="174"/>
      <c r="O70" s="174"/>
      <c r="P70" s="175">
        <f>ROUND((SUM(P9:P69))/3,2)</f>
        <v>0.67</v>
      </c>
      <c r="S70" s="175">
        <f>ROUND((SUM(S9:S69))/3,2)</f>
        <v>0</v>
      </c>
      <c r="Z70">
        <f>(SUM(Z9:Z69))</f>
        <v>0</v>
      </c>
    </row>
  </sheetData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Oddychová zóna - záhrada Panny Márie / SO 03 - Elektrická prípojka</oddHeader>
    <oddFooter>&amp;RStrana &amp;P z &amp;N    &amp;L&amp;7Spracované systémom Systematic®pyramida.wsn, tel.: 051 77 10 585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topLeftCell="A19"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462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36" t="s">
        <v>1</v>
      </c>
      <c r="C2" s="38"/>
      <c r="D2" s="39"/>
      <c r="E2" s="39"/>
      <c r="F2" s="39"/>
      <c r="G2" s="43" t="s">
        <v>17</v>
      </c>
      <c r="H2" s="16"/>
      <c r="I2" s="27"/>
      <c r="J2" s="31"/>
    </row>
    <row r="3" spans="1:23" ht="18" customHeight="1" x14ac:dyDescent="0.25">
      <c r="A3" s="11"/>
      <c r="B3" s="23"/>
      <c r="C3" s="20"/>
      <c r="D3" s="17"/>
      <c r="E3" s="17"/>
      <c r="F3" s="17"/>
      <c r="G3" s="46" t="s">
        <v>19</v>
      </c>
      <c r="H3" s="17"/>
      <c r="I3" s="28"/>
      <c r="J3" s="32"/>
    </row>
    <row r="4" spans="1:23" ht="18" customHeight="1" x14ac:dyDescent="0.25">
      <c r="A4" s="11"/>
      <c r="B4" s="23"/>
      <c r="C4" s="20"/>
      <c r="D4" s="17"/>
      <c r="E4" s="17"/>
      <c r="F4" s="17"/>
      <c r="G4" s="17"/>
      <c r="H4" s="17"/>
      <c r="I4" s="28"/>
      <c r="J4" s="32"/>
    </row>
    <row r="5" spans="1:23" ht="18" customHeight="1" thickBot="1" x14ac:dyDescent="0.3">
      <c r="A5" s="11"/>
      <c r="B5" s="45" t="s">
        <v>20</v>
      </c>
      <c r="C5" s="20"/>
      <c r="D5" s="17"/>
      <c r="E5" s="17"/>
      <c r="F5" s="46" t="s">
        <v>21</v>
      </c>
      <c r="G5" s="17"/>
      <c r="H5" s="17"/>
      <c r="I5" s="44" t="s">
        <v>22</v>
      </c>
      <c r="J5" s="47" t="s">
        <v>23</v>
      </c>
    </row>
    <row r="6" spans="1:23" ht="18" customHeight="1" thickTop="1" x14ac:dyDescent="0.25">
      <c r="A6" s="11"/>
      <c r="B6" s="56" t="s">
        <v>24</v>
      </c>
      <c r="C6" s="52"/>
      <c r="D6" s="53"/>
      <c r="E6" s="53"/>
      <c r="F6" s="53"/>
      <c r="G6" s="57" t="s">
        <v>25</v>
      </c>
      <c r="H6" s="53"/>
      <c r="I6" s="54"/>
      <c r="J6" s="55"/>
    </row>
    <row r="7" spans="1:23" ht="18" customHeight="1" x14ac:dyDescent="0.25">
      <c r="A7" s="11"/>
      <c r="B7" s="48"/>
      <c r="C7" s="49"/>
      <c r="D7" s="18"/>
      <c r="E7" s="18"/>
      <c r="F7" s="18"/>
      <c r="G7" s="58" t="s">
        <v>26</v>
      </c>
      <c r="H7" s="18"/>
      <c r="I7" s="29"/>
      <c r="J7" s="50"/>
    </row>
    <row r="8" spans="1:23" ht="18" customHeight="1" x14ac:dyDescent="0.25">
      <c r="A8" s="11"/>
      <c r="B8" s="45" t="s">
        <v>27</v>
      </c>
      <c r="C8" s="20"/>
      <c r="D8" s="17"/>
      <c r="E8" s="17"/>
      <c r="F8" s="17"/>
      <c r="G8" s="46" t="s">
        <v>25</v>
      </c>
      <c r="H8" s="17"/>
      <c r="I8" s="28"/>
      <c r="J8" s="32"/>
    </row>
    <row r="9" spans="1:23" ht="18" customHeight="1" x14ac:dyDescent="0.25">
      <c r="A9" s="11"/>
      <c r="B9" s="23"/>
      <c r="C9" s="20"/>
      <c r="D9" s="17"/>
      <c r="E9" s="17"/>
      <c r="F9" s="17"/>
      <c r="G9" s="46" t="s">
        <v>26</v>
      </c>
      <c r="H9" s="17"/>
      <c r="I9" s="28"/>
      <c r="J9" s="32"/>
    </row>
    <row r="10" spans="1:23" ht="18" customHeight="1" x14ac:dyDescent="0.25">
      <c r="A10" s="11"/>
      <c r="B10" s="45" t="s">
        <v>28</v>
      </c>
      <c r="C10" s="20"/>
      <c r="D10" s="17"/>
      <c r="E10" s="17"/>
      <c r="F10" s="17"/>
      <c r="G10" s="46" t="s">
        <v>25</v>
      </c>
      <c r="H10" s="17"/>
      <c r="I10" s="28"/>
      <c r="J10" s="32"/>
    </row>
    <row r="11" spans="1:23" ht="18" customHeight="1" thickBot="1" x14ac:dyDescent="0.3">
      <c r="A11" s="11"/>
      <c r="B11" s="23"/>
      <c r="C11" s="20"/>
      <c r="D11" s="17"/>
      <c r="E11" s="17"/>
      <c r="F11" s="17"/>
      <c r="G11" s="46" t="s">
        <v>26</v>
      </c>
      <c r="H11" s="17"/>
      <c r="I11" s="28"/>
      <c r="J11" s="32"/>
    </row>
    <row r="12" spans="1:23" ht="18" customHeight="1" thickTop="1" x14ac:dyDescent="0.25">
      <c r="A12" s="11"/>
      <c r="B12" s="51"/>
      <c r="C12" s="52"/>
      <c r="D12" s="53"/>
      <c r="E12" s="53"/>
      <c r="F12" s="53"/>
      <c r="G12" s="53"/>
      <c r="H12" s="53"/>
      <c r="I12" s="54"/>
      <c r="J12" s="55"/>
    </row>
    <row r="13" spans="1:23" ht="18" customHeight="1" x14ac:dyDescent="0.25">
      <c r="A13" s="11"/>
      <c r="B13" s="48"/>
      <c r="C13" s="49"/>
      <c r="D13" s="18"/>
      <c r="E13" s="18"/>
      <c r="F13" s="18"/>
      <c r="G13" s="18"/>
      <c r="H13" s="18"/>
      <c r="I13" s="29"/>
      <c r="J13" s="50"/>
    </row>
    <row r="14" spans="1:23" ht="18" customHeight="1" thickBot="1" x14ac:dyDescent="0.3">
      <c r="A14" s="11"/>
      <c r="B14" s="23"/>
      <c r="C14" s="20"/>
      <c r="D14" s="17"/>
      <c r="E14" s="17"/>
      <c r="F14" s="17"/>
      <c r="G14" s="17"/>
      <c r="H14" s="17"/>
      <c r="I14" s="28"/>
      <c r="J14" s="32"/>
    </row>
    <row r="15" spans="1:23" ht="18" customHeight="1" thickTop="1" x14ac:dyDescent="0.25">
      <c r="A15" s="11"/>
      <c r="B15" s="90" t="s">
        <v>29</v>
      </c>
      <c r="C15" s="91" t="s">
        <v>6</v>
      </c>
      <c r="D15" s="91" t="s">
        <v>56</v>
      </c>
      <c r="E15" s="92" t="s">
        <v>57</v>
      </c>
      <c r="F15" s="104" t="s">
        <v>58</v>
      </c>
      <c r="G15" s="59" t="s">
        <v>34</v>
      </c>
      <c r="H15" s="62" t="s">
        <v>35</v>
      </c>
      <c r="I15" s="27"/>
      <c r="J15" s="55"/>
    </row>
    <row r="16" spans="1:23" ht="18" customHeight="1" x14ac:dyDescent="0.25">
      <c r="A16" s="11"/>
      <c r="B16" s="93">
        <v>1</v>
      </c>
      <c r="C16" s="94" t="s">
        <v>30</v>
      </c>
      <c r="D16" s="95">
        <f>'Kryci_list 12894'!D16+'Kryci_list 12895'!D16+'Kryci_list 12898'!D16+'Kryci_list 12902'!D16</f>
        <v>0</v>
      </c>
      <c r="E16" s="96">
        <f>'Kryci_list 12894'!E16+'Kryci_list 12895'!E16+'Kryci_list 12898'!E16+'Kryci_list 12902'!E16</f>
        <v>0</v>
      </c>
      <c r="F16" s="105">
        <f>'Kryci_list 12894'!F16+'Kryci_list 12895'!F16+'Kryci_list 12898'!F16+'Kryci_list 12902'!F16</f>
        <v>0</v>
      </c>
      <c r="G16" s="60">
        <v>6</v>
      </c>
      <c r="H16" s="114" t="s">
        <v>36</v>
      </c>
      <c r="I16" s="128"/>
      <c r="J16" s="125">
        <f>Rekapitulácia!F11</f>
        <v>0</v>
      </c>
    </row>
    <row r="17" spans="1:10" ht="18" customHeight="1" x14ac:dyDescent="0.25">
      <c r="A17" s="11"/>
      <c r="B17" s="67">
        <v>2</v>
      </c>
      <c r="C17" s="70" t="s">
        <v>31</v>
      </c>
      <c r="D17" s="77">
        <f>'Kryci_list 12894'!D17+'Kryci_list 12895'!D17+'Kryci_list 12898'!D17+'Kryci_list 12902'!D17</f>
        <v>0</v>
      </c>
      <c r="E17" s="75">
        <f>'Kryci_list 12894'!E17+'Kryci_list 12895'!E17+'Kryci_list 12898'!E17+'Kryci_list 12902'!E17</f>
        <v>0</v>
      </c>
      <c r="F17" s="80">
        <f>'Kryci_list 12894'!F17+'Kryci_list 12895'!F17+'Kryci_list 12898'!F17+'Kryci_list 12902'!F17</f>
        <v>0</v>
      </c>
      <c r="G17" s="61">
        <v>7</v>
      </c>
      <c r="H17" s="115" t="s">
        <v>37</v>
      </c>
      <c r="I17" s="128"/>
      <c r="J17" s="126">
        <f>Rekapitulácia!E11</f>
        <v>0</v>
      </c>
    </row>
    <row r="18" spans="1:10" ht="18" customHeight="1" x14ac:dyDescent="0.25">
      <c r="A18" s="11"/>
      <c r="B18" s="68">
        <v>3</v>
      </c>
      <c r="C18" s="71" t="s">
        <v>32</v>
      </c>
      <c r="D18" s="78">
        <f>'Kryci_list 12894'!D18+'Kryci_list 12895'!D18+'Kryci_list 12898'!D18+'Kryci_list 12902'!D18</f>
        <v>0</v>
      </c>
      <c r="E18" s="76">
        <f>'Kryci_list 12894'!E18+'Kryci_list 12895'!E18+'Kryci_list 12898'!E18+'Kryci_list 12902'!E18</f>
        <v>0</v>
      </c>
      <c r="F18" s="81">
        <f>'Kryci_list 12894'!F18+'Kryci_list 12895'!F18+'Kryci_list 12898'!F18+'Kryci_list 12902'!F18</f>
        <v>0</v>
      </c>
      <c r="G18" s="61">
        <v>8</v>
      </c>
      <c r="H18" s="115" t="s">
        <v>38</v>
      </c>
      <c r="I18" s="128"/>
      <c r="J18" s="126">
        <f>Rekapitulácia!D11</f>
        <v>0</v>
      </c>
    </row>
    <row r="19" spans="1:10" ht="18" customHeight="1" x14ac:dyDescent="0.25">
      <c r="A19" s="11"/>
      <c r="B19" s="68">
        <v>4</v>
      </c>
      <c r="C19" s="72"/>
      <c r="D19" s="78"/>
      <c r="E19" s="76"/>
      <c r="F19" s="81"/>
      <c r="G19" s="61">
        <v>9</v>
      </c>
      <c r="H19" s="124"/>
      <c r="I19" s="128"/>
      <c r="J19" s="127"/>
    </row>
    <row r="20" spans="1:10" ht="18" customHeight="1" thickBot="1" x14ac:dyDescent="0.3">
      <c r="A20" s="11"/>
      <c r="B20" s="68">
        <v>5</v>
      </c>
      <c r="C20" s="73" t="s">
        <v>33</v>
      </c>
      <c r="D20" s="79"/>
      <c r="E20" s="99"/>
      <c r="F20" s="106">
        <f>SUM(F16:F19)</f>
        <v>0</v>
      </c>
      <c r="G20" s="61">
        <v>10</v>
      </c>
      <c r="H20" s="115" t="s">
        <v>33</v>
      </c>
      <c r="I20" s="130"/>
      <c r="J20" s="98">
        <f>SUM(J16:J19)</f>
        <v>0</v>
      </c>
    </row>
    <row r="21" spans="1:10" ht="18" customHeight="1" thickTop="1" x14ac:dyDescent="0.25">
      <c r="A21" s="11"/>
      <c r="B21" s="65" t="s">
        <v>46</v>
      </c>
      <c r="C21" s="69" t="s">
        <v>7</v>
      </c>
      <c r="D21" s="74"/>
      <c r="E21" s="19"/>
      <c r="F21" s="97"/>
      <c r="G21" s="65" t="s">
        <v>52</v>
      </c>
      <c r="H21" s="62" t="s">
        <v>7</v>
      </c>
      <c r="I21" s="29"/>
      <c r="J21" s="131"/>
    </row>
    <row r="22" spans="1:10" ht="18" customHeight="1" x14ac:dyDescent="0.25">
      <c r="A22" s="11"/>
      <c r="B22" s="60">
        <v>11</v>
      </c>
      <c r="C22" s="63" t="s">
        <v>47</v>
      </c>
      <c r="D22" s="86"/>
      <c r="E22" s="89"/>
      <c r="F22" s="80">
        <f>'Kryci_list 12894'!F22+'Kryci_list 12895'!F22+'Kryci_list 12898'!F22+'Kryci_list 12902'!F22</f>
        <v>0</v>
      </c>
      <c r="G22" s="60">
        <v>16</v>
      </c>
      <c r="H22" s="114" t="s">
        <v>53</v>
      </c>
      <c r="I22" s="128"/>
      <c r="J22" s="125">
        <f>'Kryci_list 12894'!J22+'Kryci_list 12895'!J22+'Kryci_list 12898'!J22+'Kryci_list 12902'!J22</f>
        <v>0</v>
      </c>
    </row>
    <row r="23" spans="1:10" ht="18" customHeight="1" x14ac:dyDescent="0.25">
      <c r="A23" s="11"/>
      <c r="B23" s="61">
        <v>12</v>
      </c>
      <c r="C23" s="64" t="s">
        <v>48</v>
      </c>
      <c r="D23" s="66"/>
      <c r="E23" s="89"/>
      <c r="F23" s="81">
        <f>'Kryci_list 12894'!F23+'Kryci_list 12895'!F23+'Kryci_list 12898'!F23+'Kryci_list 12902'!F23</f>
        <v>0</v>
      </c>
      <c r="G23" s="61">
        <v>17</v>
      </c>
      <c r="H23" s="115" t="s">
        <v>54</v>
      </c>
      <c r="I23" s="128"/>
      <c r="J23" s="126">
        <f>'Kryci_list 12894'!J23+'Kryci_list 12895'!J23+'Kryci_list 12898'!J23+'Kryci_list 12902'!J23</f>
        <v>0</v>
      </c>
    </row>
    <row r="24" spans="1:10" ht="18" customHeight="1" x14ac:dyDescent="0.25">
      <c r="A24" s="11"/>
      <c r="B24" s="61">
        <v>13</v>
      </c>
      <c r="C24" s="64" t="s">
        <v>49</v>
      </c>
      <c r="D24" s="66"/>
      <c r="E24" s="89"/>
      <c r="F24" s="81">
        <f>'Kryci_list 12894'!F24+'Kryci_list 12895'!F24+'Kryci_list 12898'!F24+'Kryci_list 12902'!F24</f>
        <v>0</v>
      </c>
      <c r="G24" s="61">
        <v>18</v>
      </c>
      <c r="H24" s="115" t="s">
        <v>55</v>
      </c>
      <c r="I24" s="128"/>
      <c r="J24" s="126">
        <f>'Kryci_list 12894'!J24+'Kryci_list 12895'!J24+'Kryci_list 12898'!J24+'Kryci_list 12902'!J24</f>
        <v>0</v>
      </c>
    </row>
    <row r="25" spans="1:10" ht="18" customHeight="1" x14ac:dyDescent="0.25">
      <c r="A25" s="11"/>
      <c r="B25" s="61">
        <v>14</v>
      </c>
      <c r="C25" s="20"/>
      <c r="D25" s="66"/>
      <c r="E25" s="89"/>
      <c r="F25" s="87"/>
      <c r="G25" s="61">
        <v>19</v>
      </c>
      <c r="H25" s="124"/>
      <c r="I25" s="128"/>
      <c r="J25" s="126"/>
    </row>
    <row r="26" spans="1:10" ht="18" customHeight="1" thickBot="1" x14ac:dyDescent="0.3">
      <c r="A26" s="11"/>
      <c r="B26" s="61">
        <v>15</v>
      </c>
      <c r="C26" s="64"/>
      <c r="D26" s="66"/>
      <c r="E26" s="66"/>
      <c r="F26" s="107"/>
      <c r="G26" s="61">
        <v>20</v>
      </c>
      <c r="H26" s="115" t="s">
        <v>33</v>
      </c>
      <c r="I26" s="130"/>
      <c r="J26" s="98">
        <f>SUM(J22:J25)+SUM(F22:F25)</f>
        <v>0</v>
      </c>
    </row>
    <row r="27" spans="1:10" ht="18" customHeight="1" thickTop="1" x14ac:dyDescent="0.25">
      <c r="A27" s="11"/>
      <c r="B27" s="100"/>
      <c r="C27" s="142" t="s">
        <v>61</v>
      </c>
      <c r="D27" s="135"/>
      <c r="E27" s="101"/>
      <c r="F27" s="30"/>
      <c r="G27" s="108" t="s">
        <v>39</v>
      </c>
      <c r="H27" s="103" t="s">
        <v>40</v>
      </c>
      <c r="I27" s="29"/>
      <c r="J27" s="33"/>
    </row>
    <row r="28" spans="1:10" ht="18" customHeight="1" x14ac:dyDescent="0.25">
      <c r="A28" s="11"/>
      <c r="B28" s="26"/>
      <c r="C28" s="133"/>
      <c r="D28" s="136"/>
      <c r="E28" s="22"/>
      <c r="F28" s="11"/>
      <c r="G28" s="109">
        <v>21</v>
      </c>
      <c r="H28" s="113" t="s">
        <v>41</v>
      </c>
      <c r="I28" s="121"/>
      <c r="J28" s="117">
        <f>F20+J20+F26+J26</f>
        <v>0</v>
      </c>
    </row>
    <row r="29" spans="1:10" ht="18" customHeight="1" x14ac:dyDescent="0.25">
      <c r="A29" s="11"/>
      <c r="B29" s="82"/>
      <c r="C29" s="134"/>
      <c r="D29" s="137"/>
      <c r="E29" s="22"/>
      <c r="F29" s="11"/>
      <c r="G29" s="60">
        <v>22</v>
      </c>
      <c r="H29" s="114" t="s">
        <v>42</v>
      </c>
      <c r="I29" s="122">
        <f>Rekapitulácia!B12</f>
        <v>0</v>
      </c>
      <c r="J29" s="118">
        <f>ROUND(((ROUND(I29,2)*20)/100),2)*1</f>
        <v>0</v>
      </c>
    </row>
    <row r="30" spans="1:10" ht="18" customHeight="1" x14ac:dyDescent="0.25">
      <c r="A30" s="11"/>
      <c r="B30" s="23"/>
      <c r="C30" s="124"/>
      <c r="D30" s="128"/>
      <c r="E30" s="22"/>
      <c r="F30" s="11"/>
      <c r="G30" s="61">
        <v>23</v>
      </c>
      <c r="H30" s="115" t="s">
        <v>43</v>
      </c>
      <c r="I30" s="88">
        <f>Rekapitulácia!B13</f>
        <v>0</v>
      </c>
      <c r="J30" s="119">
        <f>ROUND(((ROUND(I30,2)*0)/100),2)</f>
        <v>0</v>
      </c>
    </row>
    <row r="31" spans="1:10" ht="18" customHeight="1" x14ac:dyDescent="0.25">
      <c r="A31" s="11"/>
      <c r="B31" s="24"/>
      <c r="C31" s="138"/>
      <c r="D31" s="139"/>
      <c r="E31" s="22"/>
      <c r="F31" s="11"/>
      <c r="G31" s="61">
        <v>24</v>
      </c>
      <c r="H31" s="115" t="s">
        <v>44</v>
      </c>
      <c r="I31" s="28"/>
      <c r="J31" s="190">
        <f>SUM(J28:J30)</f>
        <v>0</v>
      </c>
    </row>
    <row r="32" spans="1:10" ht="18" customHeight="1" thickBot="1" x14ac:dyDescent="0.3">
      <c r="A32" s="11"/>
      <c r="B32" s="48"/>
      <c r="C32" s="116"/>
      <c r="D32" s="123"/>
      <c r="E32" s="83"/>
      <c r="F32" s="84"/>
      <c r="G32" s="186" t="s">
        <v>45</v>
      </c>
      <c r="H32" s="187"/>
      <c r="I32" s="188"/>
      <c r="J32" s="189"/>
    </row>
    <row r="33" spans="1:10" ht="18" customHeight="1" thickTop="1" x14ac:dyDescent="0.25">
      <c r="A33" s="11"/>
      <c r="B33" s="100"/>
      <c r="C33" s="101"/>
      <c r="D33" s="140" t="s">
        <v>59</v>
      </c>
      <c r="E33" s="15"/>
      <c r="F33" s="15"/>
      <c r="G33" s="14"/>
      <c r="H33" s="140" t="s">
        <v>60</v>
      </c>
      <c r="I33" s="30"/>
      <c r="J33" s="34"/>
    </row>
    <row r="34" spans="1:10" ht="18" customHeight="1" x14ac:dyDescent="0.25">
      <c r="A34" s="11"/>
      <c r="B34" s="25"/>
      <c r="C34" s="21"/>
      <c r="D34" s="14"/>
      <c r="E34" s="14"/>
      <c r="F34" s="14"/>
      <c r="G34" s="14"/>
      <c r="H34" s="14"/>
      <c r="I34" s="30"/>
      <c r="J34" s="34"/>
    </row>
    <row r="35" spans="1:10" ht="18" customHeight="1" x14ac:dyDescent="0.25">
      <c r="A35" s="11"/>
      <c r="B35" s="26"/>
      <c r="C35" s="22"/>
      <c r="D35" s="3"/>
      <c r="E35" s="3"/>
      <c r="F35" s="3"/>
      <c r="G35" s="3"/>
      <c r="H35" s="3"/>
      <c r="I35" s="11"/>
      <c r="J35" s="35"/>
    </row>
    <row r="36" spans="1:10" ht="18" customHeight="1" x14ac:dyDescent="0.25">
      <c r="A36" s="11"/>
      <c r="B36" s="26"/>
      <c r="C36" s="22"/>
      <c r="D36" s="3"/>
      <c r="E36" s="3"/>
      <c r="F36" s="3"/>
      <c r="G36" s="3"/>
      <c r="H36" s="3"/>
      <c r="I36" s="11"/>
      <c r="J36" s="35"/>
    </row>
    <row r="37" spans="1:10" ht="18" customHeight="1" x14ac:dyDescent="0.25">
      <c r="A37" s="11"/>
      <c r="B37" s="26"/>
      <c r="C37" s="22"/>
      <c r="D37" s="3"/>
      <c r="E37" s="3"/>
      <c r="F37" s="3"/>
      <c r="G37" s="3"/>
      <c r="H37" s="3"/>
      <c r="I37" s="11"/>
      <c r="J37" s="35"/>
    </row>
    <row r="38" spans="1:10" ht="18" customHeight="1" x14ac:dyDescent="0.25">
      <c r="A38" s="11"/>
      <c r="B38" s="26"/>
      <c r="C38" s="22"/>
      <c r="D38" s="3"/>
      <c r="E38" s="3"/>
      <c r="F38" s="3"/>
      <c r="G38" s="3"/>
      <c r="H38" s="3"/>
      <c r="I38" s="11"/>
      <c r="J38" s="35"/>
    </row>
    <row r="39" spans="1:10" ht="18" customHeight="1" x14ac:dyDescent="0.25">
      <c r="A39" s="11"/>
      <c r="B39" s="26"/>
      <c r="C39" s="22"/>
      <c r="D39" s="3"/>
      <c r="E39" s="3"/>
      <c r="F39" s="3"/>
      <c r="G39" s="3"/>
      <c r="H39" s="3"/>
      <c r="I39" s="11"/>
      <c r="J39" s="35"/>
    </row>
    <row r="40" spans="1:10" ht="18" customHeight="1" thickBot="1" x14ac:dyDescent="0.3">
      <c r="A40" s="11"/>
      <c r="B40" s="82"/>
      <c r="C40" s="83"/>
      <c r="D40" s="12"/>
      <c r="E40" s="12"/>
      <c r="F40" s="12"/>
      <c r="G40" s="12"/>
      <c r="H40" s="12"/>
      <c r="I40" s="84"/>
      <c r="J40" s="85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pageMargins left="0.7" right="0.7" top="0.75" bottom="0.75" header="0.3" footer="0.3"/>
  <pageSetup paperSize="9" scale="9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topLeftCell="A19"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16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37" t="s">
        <v>1</v>
      </c>
      <c r="C2" s="38"/>
      <c r="D2" s="39"/>
      <c r="E2" s="39"/>
      <c r="F2" s="39"/>
      <c r="G2" s="43" t="s">
        <v>17</v>
      </c>
      <c r="H2" s="16"/>
      <c r="I2" s="27"/>
      <c r="J2" s="31"/>
    </row>
    <row r="3" spans="1:23" ht="18" customHeight="1" x14ac:dyDescent="0.25">
      <c r="A3" s="11"/>
      <c r="B3" s="40" t="s">
        <v>18</v>
      </c>
      <c r="C3" s="41"/>
      <c r="D3" s="42"/>
      <c r="E3" s="42"/>
      <c r="F3" s="42"/>
      <c r="G3" s="17"/>
      <c r="H3" s="17"/>
      <c r="I3" s="28"/>
      <c r="J3" s="32"/>
    </row>
    <row r="4" spans="1:23" ht="18" customHeight="1" x14ac:dyDescent="0.25">
      <c r="A4" s="11"/>
      <c r="B4" s="23"/>
      <c r="C4" s="20"/>
      <c r="D4" s="17"/>
      <c r="E4" s="17"/>
      <c r="F4" s="17"/>
      <c r="G4" s="17"/>
      <c r="H4" s="17"/>
      <c r="I4" s="44" t="s">
        <v>19</v>
      </c>
      <c r="J4" s="32"/>
    </row>
    <row r="5" spans="1:23" ht="18" customHeight="1" thickBot="1" x14ac:dyDescent="0.3">
      <c r="A5" s="11"/>
      <c r="B5" s="45" t="s">
        <v>20</v>
      </c>
      <c r="C5" s="20"/>
      <c r="D5" s="17"/>
      <c r="E5" s="17"/>
      <c r="F5" s="46" t="s">
        <v>21</v>
      </c>
      <c r="G5" s="17"/>
      <c r="H5" s="17"/>
      <c r="I5" s="44" t="s">
        <v>22</v>
      </c>
      <c r="J5" s="47" t="s">
        <v>23</v>
      </c>
    </row>
    <row r="6" spans="1:23" ht="18" customHeight="1" thickTop="1" x14ac:dyDescent="0.25">
      <c r="A6" s="11"/>
      <c r="B6" s="56" t="s">
        <v>24</v>
      </c>
      <c r="C6" s="52"/>
      <c r="D6" s="53"/>
      <c r="E6" s="53"/>
      <c r="F6" s="53"/>
      <c r="G6" s="57" t="s">
        <v>25</v>
      </c>
      <c r="H6" s="53"/>
      <c r="I6" s="54"/>
      <c r="J6" s="55"/>
    </row>
    <row r="7" spans="1:23" ht="18" customHeight="1" x14ac:dyDescent="0.25">
      <c r="A7" s="11"/>
      <c r="B7" s="48"/>
      <c r="C7" s="49"/>
      <c r="D7" s="18"/>
      <c r="E7" s="18"/>
      <c r="F7" s="18"/>
      <c r="G7" s="58" t="s">
        <v>26</v>
      </c>
      <c r="H7" s="18"/>
      <c r="I7" s="29"/>
      <c r="J7" s="50"/>
    </row>
    <row r="8" spans="1:23" ht="18" customHeight="1" x14ac:dyDescent="0.25">
      <c r="A8" s="11"/>
      <c r="B8" s="45" t="s">
        <v>27</v>
      </c>
      <c r="C8" s="20"/>
      <c r="D8" s="17"/>
      <c r="E8" s="17"/>
      <c r="F8" s="17"/>
      <c r="G8" s="46" t="s">
        <v>25</v>
      </c>
      <c r="H8" s="17"/>
      <c r="I8" s="28"/>
      <c r="J8" s="32"/>
    </row>
    <row r="9" spans="1:23" ht="18" customHeight="1" x14ac:dyDescent="0.25">
      <c r="A9" s="11"/>
      <c r="B9" s="23"/>
      <c r="C9" s="20"/>
      <c r="D9" s="17"/>
      <c r="E9" s="17"/>
      <c r="F9" s="17"/>
      <c r="G9" s="46" t="s">
        <v>26</v>
      </c>
      <c r="H9" s="17"/>
      <c r="I9" s="28"/>
      <c r="J9" s="32"/>
    </row>
    <row r="10" spans="1:23" ht="18" customHeight="1" x14ac:dyDescent="0.25">
      <c r="A10" s="11"/>
      <c r="B10" s="45" t="s">
        <v>28</v>
      </c>
      <c r="C10" s="20"/>
      <c r="D10" s="17"/>
      <c r="E10" s="17"/>
      <c r="F10" s="17"/>
      <c r="G10" s="46" t="s">
        <v>25</v>
      </c>
      <c r="H10" s="17"/>
      <c r="I10" s="28"/>
      <c r="J10" s="32"/>
    </row>
    <row r="11" spans="1:23" ht="18" customHeight="1" thickBot="1" x14ac:dyDescent="0.3">
      <c r="A11" s="11"/>
      <c r="B11" s="23"/>
      <c r="C11" s="20"/>
      <c r="D11" s="17"/>
      <c r="E11" s="17"/>
      <c r="F11" s="17"/>
      <c r="G11" s="46" t="s">
        <v>26</v>
      </c>
      <c r="H11" s="17"/>
      <c r="I11" s="28"/>
      <c r="J11" s="32"/>
    </row>
    <row r="12" spans="1:23" ht="18" customHeight="1" thickTop="1" x14ac:dyDescent="0.25">
      <c r="A12" s="11"/>
      <c r="B12" s="51"/>
      <c r="C12" s="52"/>
      <c r="D12" s="53"/>
      <c r="E12" s="53"/>
      <c r="F12" s="53"/>
      <c r="G12" s="53"/>
      <c r="H12" s="53"/>
      <c r="I12" s="54"/>
      <c r="J12" s="55"/>
    </row>
    <row r="13" spans="1:23" ht="18" customHeight="1" x14ac:dyDescent="0.25">
      <c r="A13" s="11"/>
      <c r="B13" s="48"/>
      <c r="C13" s="49"/>
      <c r="D13" s="18"/>
      <c r="E13" s="18"/>
      <c r="F13" s="18"/>
      <c r="G13" s="18"/>
      <c r="H13" s="18"/>
      <c r="I13" s="29"/>
      <c r="J13" s="50"/>
    </row>
    <row r="14" spans="1:23" ht="18" customHeight="1" thickBot="1" x14ac:dyDescent="0.3">
      <c r="A14" s="11"/>
      <c r="B14" s="23"/>
      <c r="C14" s="20"/>
      <c r="D14" s="17"/>
      <c r="E14" s="17"/>
      <c r="F14" s="17"/>
      <c r="G14" s="17"/>
      <c r="H14" s="17"/>
      <c r="I14" s="28"/>
      <c r="J14" s="32"/>
    </row>
    <row r="15" spans="1:23" ht="18" customHeight="1" thickTop="1" x14ac:dyDescent="0.25">
      <c r="A15" s="11"/>
      <c r="B15" s="90" t="s">
        <v>29</v>
      </c>
      <c r="C15" s="91" t="s">
        <v>6</v>
      </c>
      <c r="D15" s="91" t="s">
        <v>56</v>
      </c>
      <c r="E15" s="92" t="s">
        <v>57</v>
      </c>
      <c r="F15" s="104" t="s">
        <v>58</v>
      </c>
      <c r="G15" s="59" t="s">
        <v>34</v>
      </c>
      <c r="H15" s="62" t="s">
        <v>35</v>
      </c>
      <c r="I15" s="27"/>
      <c r="J15" s="55"/>
    </row>
    <row r="16" spans="1:23" ht="18" customHeight="1" x14ac:dyDescent="0.25">
      <c r="A16" s="11"/>
      <c r="B16" s="93">
        <v>1</v>
      </c>
      <c r="C16" s="94" t="s">
        <v>30</v>
      </c>
      <c r="D16" s="95">
        <f>'Rekap 12894'!B16</f>
        <v>0</v>
      </c>
      <c r="E16" s="96">
        <f>'Rekap 12894'!C16</f>
        <v>0</v>
      </c>
      <c r="F16" s="105">
        <f>'Rekap 12894'!D16</f>
        <v>0</v>
      </c>
      <c r="G16" s="60">
        <v>6</v>
      </c>
      <c r="H16" s="114" t="s">
        <v>36</v>
      </c>
      <c r="I16" s="128"/>
      <c r="J16" s="125">
        <v>0</v>
      </c>
    </row>
    <row r="17" spans="1:26" ht="18" customHeight="1" x14ac:dyDescent="0.25">
      <c r="A17" s="11"/>
      <c r="B17" s="67">
        <v>2</v>
      </c>
      <c r="C17" s="70" t="s">
        <v>31</v>
      </c>
      <c r="D17" s="77">
        <f>'Rekap 12894'!B22</f>
        <v>0</v>
      </c>
      <c r="E17" s="75">
        <f>'Rekap 12894'!C22</f>
        <v>0</v>
      </c>
      <c r="F17" s="80">
        <f>'Rekap 12894'!D22</f>
        <v>0</v>
      </c>
      <c r="G17" s="61">
        <v>7</v>
      </c>
      <c r="H17" s="115" t="s">
        <v>37</v>
      </c>
      <c r="I17" s="128"/>
      <c r="J17" s="126">
        <f>'SO 12894'!Z74</f>
        <v>0</v>
      </c>
    </row>
    <row r="18" spans="1:26" ht="18" customHeight="1" x14ac:dyDescent="0.25">
      <c r="A18" s="11"/>
      <c r="B18" s="68">
        <v>3</v>
      </c>
      <c r="C18" s="71" t="s">
        <v>32</v>
      </c>
      <c r="D18" s="78"/>
      <c r="E18" s="76"/>
      <c r="F18" s="81"/>
      <c r="G18" s="61">
        <v>8</v>
      </c>
      <c r="H18" s="115" t="s">
        <v>38</v>
      </c>
      <c r="I18" s="128"/>
      <c r="J18" s="126">
        <v>0</v>
      </c>
    </row>
    <row r="19" spans="1:26" ht="18" customHeight="1" x14ac:dyDescent="0.25">
      <c r="A19" s="11"/>
      <c r="B19" s="68">
        <v>4</v>
      </c>
      <c r="C19" s="72"/>
      <c r="D19" s="78"/>
      <c r="E19" s="76"/>
      <c r="F19" s="81"/>
      <c r="G19" s="61">
        <v>9</v>
      </c>
      <c r="H19" s="124"/>
      <c r="I19" s="128"/>
      <c r="J19" s="127"/>
    </row>
    <row r="20" spans="1:26" ht="18" customHeight="1" thickBot="1" x14ac:dyDescent="0.3">
      <c r="A20" s="11"/>
      <c r="B20" s="68">
        <v>5</v>
      </c>
      <c r="C20" s="73" t="s">
        <v>33</v>
      </c>
      <c r="D20" s="79"/>
      <c r="E20" s="99"/>
      <c r="F20" s="106">
        <f>SUM(F16:F19)</f>
        <v>0</v>
      </c>
      <c r="G20" s="61">
        <v>10</v>
      </c>
      <c r="H20" s="115" t="s">
        <v>33</v>
      </c>
      <c r="I20" s="130"/>
      <c r="J20" s="98">
        <f>SUM(J16:J19)</f>
        <v>0</v>
      </c>
    </row>
    <row r="21" spans="1:26" ht="18" customHeight="1" thickTop="1" x14ac:dyDescent="0.25">
      <c r="A21" s="11"/>
      <c r="B21" s="65" t="s">
        <v>46</v>
      </c>
      <c r="C21" s="69" t="s">
        <v>7</v>
      </c>
      <c r="D21" s="74"/>
      <c r="E21" s="19"/>
      <c r="F21" s="97"/>
      <c r="G21" s="65" t="s">
        <v>52</v>
      </c>
      <c r="H21" s="62" t="s">
        <v>7</v>
      </c>
      <c r="I21" s="29"/>
      <c r="J21" s="131"/>
    </row>
    <row r="22" spans="1:26" ht="18" customHeight="1" x14ac:dyDescent="0.25">
      <c r="A22" s="11"/>
      <c r="B22" s="60">
        <v>11</v>
      </c>
      <c r="C22" s="63" t="s">
        <v>47</v>
      </c>
      <c r="D22" s="86"/>
      <c r="E22" s="88" t="s">
        <v>50</v>
      </c>
      <c r="F22" s="80">
        <f>((F16*U22*0)+(F17*V22*0)+(F18*W22*0))/100</f>
        <v>0</v>
      </c>
      <c r="G22" s="60">
        <v>16</v>
      </c>
      <c r="H22" s="114" t="s">
        <v>53</v>
      </c>
      <c r="I22" s="129" t="s">
        <v>50</v>
      </c>
      <c r="J22" s="125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61">
        <v>12</v>
      </c>
      <c r="C23" s="64" t="s">
        <v>48</v>
      </c>
      <c r="D23" s="66"/>
      <c r="E23" s="88" t="s">
        <v>51</v>
      </c>
      <c r="F23" s="81">
        <f>((F16*U23*0)+(F17*V23*0)+(F18*W23*0))/100</f>
        <v>0</v>
      </c>
      <c r="G23" s="61">
        <v>17</v>
      </c>
      <c r="H23" s="115" t="s">
        <v>54</v>
      </c>
      <c r="I23" s="129" t="s">
        <v>50</v>
      </c>
      <c r="J23" s="126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61">
        <v>13</v>
      </c>
      <c r="C24" s="64" t="s">
        <v>49</v>
      </c>
      <c r="D24" s="66"/>
      <c r="E24" s="88" t="s">
        <v>50</v>
      </c>
      <c r="F24" s="81">
        <f>((F16*U24*0)+(F17*V24*0)+(F18*W24*0))/100</f>
        <v>0</v>
      </c>
      <c r="G24" s="61">
        <v>18</v>
      </c>
      <c r="H24" s="115" t="s">
        <v>55</v>
      </c>
      <c r="I24" s="129" t="s">
        <v>51</v>
      </c>
      <c r="J24" s="126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61">
        <v>14</v>
      </c>
      <c r="C25" s="20"/>
      <c r="D25" s="66"/>
      <c r="E25" s="89"/>
      <c r="F25" s="87"/>
      <c r="G25" s="61">
        <v>19</v>
      </c>
      <c r="H25" s="124"/>
      <c r="I25" s="128"/>
      <c r="J25" s="127"/>
    </row>
    <row r="26" spans="1:26" ht="18" customHeight="1" thickBot="1" x14ac:dyDescent="0.3">
      <c r="A26" s="11"/>
      <c r="B26" s="61">
        <v>15</v>
      </c>
      <c r="C26" s="64"/>
      <c r="D26" s="66"/>
      <c r="E26" s="66"/>
      <c r="F26" s="107"/>
      <c r="G26" s="61">
        <v>20</v>
      </c>
      <c r="H26" s="115" t="s">
        <v>33</v>
      </c>
      <c r="I26" s="130"/>
      <c r="J26" s="98">
        <f>SUM(J22:J25)+SUM(F22:F25)</f>
        <v>0</v>
      </c>
    </row>
    <row r="27" spans="1:26" ht="18" customHeight="1" thickTop="1" x14ac:dyDescent="0.25">
      <c r="A27" s="11"/>
      <c r="B27" s="100"/>
      <c r="C27" s="142" t="s">
        <v>61</v>
      </c>
      <c r="D27" s="135"/>
      <c r="E27" s="101"/>
      <c r="F27" s="30"/>
      <c r="G27" s="108" t="s">
        <v>39</v>
      </c>
      <c r="H27" s="103" t="s">
        <v>40</v>
      </c>
      <c r="I27" s="29"/>
      <c r="J27" s="33"/>
    </row>
    <row r="28" spans="1:26" ht="18" customHeight="1" x14ac:dyDescent="0.25">
      <c r="A28" s="11"/>
      <c r="B28" s="26"/>
      <c r="C28" s="133"/>
      <c r="D28" s="136"/>
      <c r="E28" s="22"/>
      <c r="F28" s="11"/>
      <c r="G28" s="109">
        <v>21</v>
      </c>
      <c r="H28" s="113" t="s">
        <v>41</v>
      </c>
      <c r="I28" s="121"/>
      <c r="J28" s="117">
        <f>F20+J20+F26+J26</f>
        <v>0</v>
      </c>
    </row>
    <row r="29" spans="1:26" ht="18" customHeight="1" x14ac:dyDescent="0.25">
      <c r="A29" s="11"/>
      <c r="B29" s="82"/>
      <c r="C29" s="134"/>
      <c r="D29" s="137"/>
      <c r="E29" s="22"/>
      <c r="F29" s="11"/>
      <c r="G29" s="60">
        <v>22</v>
      </c>
      <c r="H29" s="114" t="s">
        <v>42</v>
      </c>
      <c r="I29" s="122">
        <f>J28-SUM('SO 12894'!K9:'SO 12894'!K73)</f>
        <v>0</v>
      </c>
      <c r="J29" s="118">
        <f>ROUND(((ROUND(I29,2)*20)*1/100),2)</f>
        <v>0</v>
      </c>
    </row>
    <row r="30" spans="1:26" ht="18" customHeight="1" x14ac:dyDescent="0.25">
      <c r="A30" s="11"/>
      <c r="B30" s="23"/>
      <c r="C30" s="124"/>
      <c r="D30" s="128"/>
      <c r="E30" s="22"/>
      <c r="F30" s="11"/>
      <c r="G30" s="61">
        <v>23</v>
      </c>
      <c r="H30" s="115" t="s">
        <v>43</v>
      </c>
      <c r="I30" s="88">
        <f>SUM('SO 12894'!K9:'SO 12894'!K73)</f>
        <v>0</v>
      </c>
      <c r="J30" s="119">
        <f>ROUND(((ROUND(I30,2)*0)/100),2)</f>
        <v>0</v>
      </c>
    </row>
    <row r="31" spans="1:26" ht="18" customHeight="1" x14ac:dyDescent="0.25">
      <c r="A31" s="11"/>
      <c r="B31" s="24"/>
      <c r="C31" s="138"/>
      <c r="D31" s="139"/>
      <c r="E31" s="22"/>
      <c r="F31" s="11"/>
      <c r="G31" s="109">
        <v>24</v>
      </c>
      <c r="H31" s="113" t="s">
        <v>44</v>
      </c>
      <c r="I31" s="112"/>
      <c r="J31" s="132">
        <f>SUM(J28:J30)</f>
        <v>0</v>
      </c>
    </row>
    <row r="32" spans="1:26" ht="18" customHeight="1" thickBot="1" x14ac:dyDescent="0.3">
      <c r="A32" s="11"/>
      <c r="B32" s="48"/>
      <c r="C32" s="116"/>
      <c r="D32" s="123"/>
      <c r="E32" s="83"/>
      <c r="F32" s="84"/>
      <c r="G32" s="60" t="s">
        <v>45</v>
      </c>
      <c r="H32" s="116"/>
      <c r="I32" s="123"/>
      <c r="J32" s="120"/>
    </row>
    <row r="33" spans="1:10" ht="18" customHeight="1" thickTop="1" x14ac:dyDescent="0.25">
      <c r="A33" s="11"/>
      <c r="B33" s="100"/>
      <c r="C33" s="101"/>
      <c r="D33" s="140" t="s">
        <v>59</v>
      </c>
      <c r="E33" s="15"/>
      <c r="F33" s="102"/>
      <c r="G33" s="110">
        <v>26</v>
      </c>
      <c r="H33" s="141" t="s">
        <v>60</v>
      </c>
      <c r="I33" s="30"/>
      <c r="J33" s="111"/>
    </row>
    <row r="34" spans="1:10" ht="18" customHeight="1" x14ac:dyDescent="0.25">
      <c r="A34" s="11"/>
      <c r="B34" s="25"/>
      <c r="C34" s="21"/>
      <c r="D34" s="14"/>
      <c r="E34" s="14"/>
      <c r="F34" s="14"/>
      <c r="G34" s="14"/>
      <c r="H34" s="14"/>
      <c r="I34" s="30"/>
      <c r="J34" s="34"/>
    </row>
    <row r="35" spans="1:10" ht="18" customHeight="1" x14ac:dyDescent="0.25">
      <c r="A35" s="11"/>
      <c r="B35" s="26"/>
      <c r="C35" s="22"/>
      <c r="D35" s="3"/>
      <c r="E35" s="3"/>
      <c r="F35" s="3"/>
      <c r="G35" s="3"/>
      <c r="H35" s="3"/>
      <c r="I35" s="11"/>
      <c r="J35" s="35"/>
    </row>
    <row r="36" spans="1:10" ht="18" customHeight="1" x14ac:dyDescent="0.25">
      <c r="A36" s="11"/>
      <c r="B36" s="26"/>
      <c r="C36" s="22"/>
      <c r="D36" s="3"/>
      <c r="E36" s="3"/>
      <c r="F36" s="3"/>
      <c r="G36" s="3"/>
      <c r="H36" s="3"/>
      <c r="I36" s="11"/>
      <c r="J36" s="35"/>
    </row>
    <row r="37" spans="1:10" ht="18" customHeight="1" x14ac:dyDescent="0.25">
      <c r="A37" s="11"/>
      <c r="B37" s="26"/>
      <c r="C37" s="22"/>
      <c r="D37" s="3"/>
      <c r="E37" s="3"/>
      <c r="F37" s="3"/>
      <c r="G37" s="3"/>
      <c r="H37" s="3"/>
      <c r="I37" s="11"/>
      <c r="J37" s="35"/>
    </row>
    <row r="38" spans="1:10" ht="18" customHeight="1" x14ac:dyDescent="0.25">
      <c r="A38" s="11"/>
      <c r="B38" s="26"/>
      <c r="C38" s="22"/>
      <c r="D38" s="3"/>
      <c r="E38" s="3"/>
      <c r="F38" s="3"/>
      <c r="G38" s="3"/>
      <c r="H38" s="3"/>
      <c r="I38" s="11"/>
      <c r="J38" s="35"/>
    </row>
    <row r="39" spans="1:10" ht="18" customHeight="1" x14ac:dyDescent="0.25">
      <c r="A39" s="11"/>
      <c r="B39" s="26"/>
      <c r="C39" s="22"/>
      <c r="D39" s="3"/>
      <c r="E39" s="3"/>
      <c r="F39" s="3"/>
      <c r="G39" s="3"/>
      <c r="H39" s="3"/>
      <c r="I39" s="11"/>
      <c r="J39" s="35"/>
    </row>
    <row r="40" spans="1:10" ht="18" customHeight="1" thickBot="1" x14ac:dyDescent="0.3">
      <c r="A40" s="11"/>
      <c r="B40" s="82"/>
      <c r="C40" s="83"/>
      <c r="D40" s="12"/>
      <c r="E40" s="12"/>
      <c r="F40" s="12"/>
      <c r="G40" s="12"/>
      <c r="H40" s="12"/>
      <c r="I40" s="84"/>
      <c r="J40" s="85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pageMargins left="0.7" right="0.7" top="0.75" bottom="0.75" header="0.3" footer="0.3"/>
  <pageSetup paperSize="9" scale="9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/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x14ac:dyDescent="0.25">
      <c r="A1" s="144" t="s">
        <v>24</v>
      </c>
      <c r="B1" s="143"/>
      <c r="C1" s="143"/>
      <c r="D1" s="144" t="s">
        <v>21</v>
      </c>
      <c r="E1" s="143"/>
      <c r="F1" s="143"/>
      <c r="W1">
        <v>30.126000000000001</v>
      </c>
    </row>
    <row r="2" spans="1:26" x14ac:dyDescent="0.25">
      <c r="A2" s="144" t="s">
        <v>28</v>
      </c>
      <c r="B2" s="143"/>
      <c r="C2" s="143"/>
      <c r="D2" s="144" t="s">
        <v>19</v>
      </c>
      <c r="E2" s="143"/>
      <c r="F2" s="143"/>
    </row>
    <row r="3" spans="1:26" x14ac:dyDescent="0.25">
      <c r="A3" s="144" t="s">
        <v>27</v>
      </c>
      <c r="B3" s="143"/>
      <c r="C3" s="143"/>
      <c r="D3" s="144" t="s">
        <v>65</v>
      </c>
      <c r="E3" s="143"/>
      <c r="F3" s="143"/>
    </row>
    <row r="4" spans="1:26" x14ac:dyDescent="0.25">
      <c r="A4" s="144" t="s">
        <v>1</v>
      </c>
      <c r="B4" s="143"/>
      <c r="C4" s="143"/>
      <c r="D4" s="143"/>
      <c r="E4" s="143"/>
      <c r="F4" s="143"/>
    </row>
    <row r="5" spans="1:26" x14ac:dyDescent="0.25">
      <c r="A5" s="144" t="s">
        <v>18</v>
      </c>
      <c r="B5" s="143"/>
      <c r="C5" s="143"/>
      <c r="D5" s="143"/>
      <c r="E5" s="143"/>
      <c r="F5" s="143"/>
    </row>
    <row r="6" spans="1:26" x14ac:dyDescent="0.25">
      <c r="A6" s="143"/>
      <c r="B6" s="143"/>
      <c r="C6" s="143"/>
      <c r="D6" s="143"/>
      <c r="E6" s="143"/>
      <c r="F6" s="143"/>
    </row>
    <row r="7" spans="1:26" x14ac:dyDescent="0.25">
      <c r="A7" s="143"/>
      <c r="B7" s="143"/>
      <c r="C7" s="143"/>
      <c r="D7" s="143"/>
      <c r="E7" s="143"/>
      <c r="F7" s="143"/>
    </row>
    <row r="8" spans="1:26" x14ac:dyDescent="0.25">
      <c r="A8" s="145" t="s">
        <v>66</v>
      </c>
      <c r="B8" s="143"/>
      <c r="C8" s="143"/>
      <c r="D8" s="143"/>
      <c r="E8" s="143"/>
      <c r="F8" s="143"/>
    </row>
    <row r="9" spans="1:26" x14ac:dyDescent="0.25">
      <c r="A9" s="146" t="s">
        <v>62</v>
      </c>
      <c r="B9" s="146" t="s">
        <v>56</v>
      </c>
      <c r="C9" s="146" t="s">
        <v>57</v>
      </c>
      <c r="D9" s="146" t="s">
        <v>33</v>
      </c>
      <c r="E9" s="146" t="s">
        <v>63</v>
      </c>
      <c r="F9" s="146" t="s">
        <v>64</v>
      </c>
    </row>
    <row r="10" spans="1:26" x14ac:dyDescent="0.25">
      <c r="A10" s="153" t="s">
        <v>67</v>
      </c>
      <c r="B10" s="154"/>
      <c r="C10" s="150"/>
      <c r="D10" s="150"/>
      <c r="E10" s="151"/>
      <c r="F10" s="151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</row>
    <row r="11" spans="1:26" x14ac:dyDescent="0.25">
      <c r="A11" s="155" t="s">
        <v>68</v>
      </c>
      <c r="B11" s="156">
        <f>'SO 12894'!L15</f>
        <v>0</v>
      </c>
      <c r="C11" s="156">
        <f>'SO 12894'!M15</f>
        <v>0</v>
      </c>
      <c r="D11" s="156">
        <f>'SO 12894'!I15</f>
        <v>0</v>
      </c>
      <c r="E11" s="157">
        <f>'SO 12894'!P15</f>
        <v>0</v>
      </c>
      <c r="F11" s="157">
        <f>'SO 12894'!S15</f>
        <v>0</v>
      </c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</row>
    <row r="12" spans="1:26" x14ac:dyDescent="0.25">
      <c r="A12" s="155" t="s">
        <v>69</v>
      </c>
      <c r="B12" s="156">
        <f>'SO 12894'!L24</f>
        <v>0</v>
      </c>
      <c r="C12" s="156">
        <f>'SO 12894'!M24</f>
        <v>0</v>
      </c>
      <c r="D12" s="156">
        <f>'SO 12894'!I24</f>
        <v>0</v>
      </c>
      <c r="E12" s="157">
        <f>'SO 12894'!P24</f>
        <v>77.709999999999994</v>
      </c>
      <c r="F12" s="157">
        <f>'SO 12894'!S24</f>
        <v>0</v>
      </c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</row>
    <row r="13" spans="1:26" x14ac:dyDescent="0.25">
      <c r="A13" s="155" t="s">
        <v>70</v>
      </c>
      <c r="B13" s="156">
        <f>'SO 12894'!L34</f>
        <v>0</v>
      </c>
      <c r="C13" s="156">
        <f>'SO 12894'!M34</f>
        <v>0</v>
      </c>
      <c r="D13" s="156">
        <f>'SO 12894'!I34</f>
        <v>0</v>
      </c>
      <c r="E13" s="157">
        <f>'SO 12894'!P34</f>
        <v>30.05</v>
      </c>
      <c r="F13" s="157">
        <f>'SO 12894'!S34</f>
        <v>0</v>
      </c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</row>
    <row r="14" spans="1:26" x14ac:dyDescent="0.25">
      <c r="A14" s="155" t="s">
        <v>71</v>
      </c>
      <c r="B14" s="156">
        <f>'SO 12894'!L40</f>
        <v>0</v>
      </c>
      <c r="C14" s="156">
        <f>'SO 12894'!M40</f>
        <v>0</v>
      </c>
      <c r="D14" s="156">
        <f>'SO 12894'!I40</f>
        <v>0</v>
      </c>
      <c r="E14" s="157">
        <f>'SO 12894'!P40</f>
        <v>0</v>
      </c>
      <c r="F14" s="157">
        <f>'SO 12894'!S40</f>
        <v>0</v>
      </c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</row>
    <row r="15" spans="1:26" x14ac:dyDescent="0.25">
      <c r="A15" s="155" t="s">
        <v>72</v>
      </c>
      <c r="B15" s="156">
        <f>'SO 12894'!L44</f>
        <v>0</v>
      </c>
      <c r="C15" s="156">
        <f>'SO 12894'!M44</f>
        <v>0</v>
      </c>
      <c r="D15" s="156">
        <f>'SO 12894'!I44</f>
        <v>0</v>
      </c>
      <c r="E15" s="157">
        <f>'SO 12894'!P44</f>
        <v>0</v>
      </c>
      <c r="F15" s="157">
        <f>'SO 12894'!S44</f>
        <v>0</v>
      </c>
      <c r="G15" s="152"/>
      <c r="H15" s="152"/>
      <c r="I15" s="152"/>
      <c r="J15" s="152"/>
      <c r="K15" s="152"/>
      <c r="L15" s="152"/>
      <c r="M15" s="152"/>
      <c r="N15" s="152"/>
      <c r="O15" s="152"/>
      <c r="P15" s="152"/>
      <c r="Q15" s="152"/>
      <c r="R15" s="152"/>
      <c r="S15" s="152"/>
      <c r="T15" s="152"/>
      <c r="U15" s="152"/>
      <c r="V15" s="152"/>
      <c r="W15" s="152"/>
      <c r="X15" s="152"/>
      <c r="Y15" s="152"/>
      <c r="Z15" s="152"/>
    </row>
    <row r="16" spans="1:26" x14ac:dyDescent="0.25">
      <c r="A16" s="2" t="s">
        <v>67</v>
      </c>
      <c r="B16" s="158">
        <f>'SO 12894'!L46</f>
        <v>0</v>
      </c>
      <c r="C16" s="158">
        <f>'SO 12894'!M46</f>
        <v>0</v>
      </c>
      <c r="D16" s="158">
        <f>'SO 12894'!I46</f>
        <v>0</v>
      </c>
      <c r="E16" s="159">
        <f>'SO 12894'!P46</f>
        <v>107.76</v>
      </c>
      <c r="F16" s="159">
        <f>'SO 12894'!S46</f>
        <v>0</v>
      </c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</row>
    <row r="17" spans="1:26" x14ac:dyDescent="0.25">
      <c r="A17" s="1"/>
      <c r="B17" s="148"/>
      <c r="C17" s="148"/>
      <c r="D17" s="148"/>
      <c r="E17" s="147"/>
      <c r="F17" s="147"/>
    </row>
    <row r="18" spans="1:26" x14ac:dyDescent="0.25">
      <c r="A18" s="2" t="s">
        <v>73</v>
      </c>
      <c r="B18" s="158"/>
      <c r="C18" s="156"/>
      <c r="D18" s="156"/>
      <c r="E18" s="157"/>
      <c r="F18" s="157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</row>
    <row r="19" spans="1:26" x14ac:dyDescent="0.25">
      <c r="A19" s="155" t="s">
        <v>74</v>
      </c>
      <c r="B19" s="156">
        <f>'SO 12894'!L59</f>
        <v>0</v>
      </c>
      <c r="C19" s="156">
        <f>'SO 12894'!M59</f>
        <v>0</v>
      </c>
      <c r="D19" s="156">
        <f>'SO 12894'!I59</f>
        <v>0</v>
      </c>
      <c r="E19" s="157">
        <f>'SO 12894'!P59</f>
        <v>6.95</v>
      </c>
      <c r="F19" s="157">
        <f>'SO 12894'!S59</f>
        <v>0</v>
      </c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</row>
    <row r="20" spans="1:26" x14ac:dyDescent="0.25">
      <c r="A20" s="155" t="s">
        <v>75</v>
      </c>
      <c r="B20" s="156">
        <f>'SO 12894'!L66</f>
        <v>0</v>
      </c>
      <c r="C20" s="156">
        <f>'SO 12894'!M66</f>
        <v>0</v>
      </c>
      <c r="D20" s="156">
        <f>'SO 12894'!I66</f>
        <v>0</v>
      </c>
      <c r="E20" s="157">
        <f>'SO 12894'!P66</f>
        <v>2.72</v>
      </c>
      <c r="F20" s="157">
        <f>'SO 12894'!S66</f>
        <v>0</v>
      </c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52"/>
      <c r="X20" s="152"/>
      <c r="Y20" s="152"/>
      <c r="Z20" s="152"/>
    </row>
    <row r="21" spans="1:26" x14ac:dyDescent="0.25">
      <c r="A21" s="155" t="s">
        <v>76</v>
      </c>
      <c r="B21" s="156">
        <f>'SO 12894'!L71</f>
        <v>0</v>
      </c>
      <c r="C21" s="156">
        <f>'SO 12894'!M71</f>
        <v>0</v>
      </c>
      <c r="D21" s="156">
        <f>'SO 12894'!I71</f>
        <v>0</v>
      </c>
      <c r="E21" s="157">
        <f>'SO 12894'!P71</f>
        <v>0.28999999999999998</v>
      </c>
      <c r="F21" s="157">
        <f>'SO 12894'!S71</f>
        <v>0</v>
      </c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  <c r="R21" s="152"/>
      <c r="S21" s="152"/>
      <c r="T21" s="152"/>
      <c r="U21" s="152"/>
      <c r="V21" s="152"/>
      <c r="W21" s="152"/>
      <c r="X21" s="152"/>
      <c r="Y21" s="152"/>
      <c r="Z21" s="152"/>
    </row>
    <row r="22" spans="1:26" x14ac:dyDescent="0.25">
      <c r="A22" s="2" t="s">
        <v>73</v>
      </c>
      <c r="B22" s="158">
        <f>'SO 12894'!L73</f>
        <v>0</v>
      </c>
      <c r="C22" s="158">
        <f>'SO 12894'!M73</f>
        <v>0</v>
      </c>
      <c r="D22" s="158">
        <f>'SO 12894'!I73</f>
        <v>0</v>
      </c>
      <c r="E22" s="159">
        <f>'SO 12894'!P73</f>
        <v>9.9600000000000009</v>
      </c>
      <c r="F22" s="159">
        <f>'SO 12894'!S73</f>
        <v>0</v>
      </c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</row>
    <row r="23" spans="1:26" x14ac:dyDescent="0.25">
      <c r="A23" s="1"/>
      <c r="B23" s="148"/>
      <c r="C23" s="148"/>
      <c r="D23" s="148"/>
      <c r="E23" s="147"/>
      <c r="F23" s="147"/>
    </row>
    <row r="24" spans="1:26" x14ac:dyDescent="0.25">
      <c r="A24" s="2" t="s">
        <v>77</v>
      </c>
      <c r="B24" s="158">
        <f>'SO 12894'!L74</f>
        <v>0</v>
      </c>
      <c r="C24" s="158">
        <f>'SO 12894'!M74</f>
        <v>0</v>
      </c>
      <c r="D24" s="158">
        <f>'SO 12894'!I74</f>
        <v>0</v>
      </c>
      <c r="E24" s="159">
        <f>'SO 12894'!P74</f>
        <v>117.72</v>
      </c>
      <c r="F24" s="159">
        <f>'SO 12894'!S74</f>
        <v>0</v>
      </c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  <c r="R24" s="152"/>
      <c r="S24" s="152"/>
      <c r="T24" s="152"/>
      <c r="U24" s="152"/>
      <c r="V24" s="152"/>
      <c r="W24" s="152"/>
      <c r="X24" s="152"/>
      <c r="Y24" s="152"/>
      <c r="Z24" s="152"/>
    </row>
    <row r="25" spans="1:26" x14ac:dyDescent="0.25">
      <c r="A25" s="1"/>
      <c r="B25" s="148"/>
      <c r="C25" s="148"/>
      <c r="D25" s="148"/>
      <c r="E25" s="147"/>
      <c r="F25" s="147"/>
    </row>
    <row r="26" spans="1:26" x14ac:dyDescent="0.25">
      <c r="A26" s="1"/>
      <c r="B26" s="148"/>
      <c r="C26" s="148"/>
      <c r="D26" s="148"/>
      <c r="E26" s="147"/>
      <c r="F26" s="147"/>
    </row>
    <row r="27" spans="1:26" x14ac:dyDescent="0.25">
      <c r="A27" s="1"/>
      <c r="B27" s="148"/>
      <c r="C27" s="148"/>
      <c r="D27" s="148"/>
      <c r="E27" s="147"/>
      <c r="F27" s="147"/>
    </row>
    <row r="28" spans="1:26" x14ac:dyDescent="0.25">
      <c r="A28" s="1"/>
      <c r="B28" s="148"/>
      <c r="C28" s="148"/>
      <c r="D28" s="148"/>
      <c r="E28" s="147"/>
      <c r="F28" s="147"/>
    </row>
    <row r="29" spans="1:26" x14ac:dyDescent="0.25">
      <c r="A29" s="1"/>
      <c r="B29" s="148"/>
      <c r="C29" s="148"/>
      <c r="D29" s="148"/>
      <c r="E29" s="147"/>
      <c r="F29" s="147"/>
    </row>
    <row r="30" spans="1:26" x14ac:dyDescent="0.25">
      <c r="A30" s="1"/>
      <c r="B30" s="148"/>
      <c r="C30" s="148"/>
      <c r="D30" s="148"/>
      <c r="E30" s="147"/>
      <c r="F30" s="147"/>
    </row>
    <row r="31" spans="1:26" x14ac:dyDescent="0.25">
      <c r="A31" s="1"/>
      <c r="B31" s="148"/>
      <c r="C31" s="148"/>
      <c r="D31" s="148"/>
      <c r="E31" s="147"/>
      <c r="F31" s="147"/>
    </row>
    <row r="32" spans="1:26" x14ac:dyDescent="0.25">
      <c r="A32" s="1"/>
      <c r="B32" s="148"/>
      <c r="C32" s="148"/>
      <c r="D32" s="148"/>
      <c r="E32" s="147"/>
      <c r="F32" s="147"/>
    </row>
    <row r="33" spans="1:6" x14ac:dyDescent="0.25">
      <c r="A33" s="1"/>
      <c r="B33" s="148"/>
      <c r="C33" s="148"/>
      <c r="D33" s="148"/>
      <c r="E33" s="147"/>
      <c r="F33" s="147"/>
    </row>
    <row r="34" spans="1:6" x14ac:dyDescent="0.25">
      <c r="A34" s="1"/>
      <c r="B34" s="148"/>
      <c r="C34" s="148"/>
      <c r="D34" s="148"/>
      <c r="E34" s="147"/>
      <c r="F34" s="147"/>
    </row>
    <row r="35" spans="1:6" x14ac:dyDescent="0.25">
      <c r="A35" s="1"/>
      <c r="B35" s="148"/>
      <c r="C35" s="148"/>
      <c r="D35" s="148"/>
      <c r="E35" s="147"/>
      <c r="F35" s="147"/>
    </row>
    <row r="36" spans="1:6" x14ac:dyDescent="0.25">
      <c r="A36" s="1"/>
      <c r="B36" s="148"/>
      <c r="C36" s="148"/>
      <c r="D36" s="148"/>
      <c r="E36" s="147"/>
      <c r="F36" s="147"/>
    </row>
    <row r="37" spans="1:6" x14ac:dyDescent="0.25">
      <c r="A37" s="1"/>
      <c r="B37" s="148"/>
      <c r="C37" s="148"/>
      <c r="D37" s="148"/>
      <c r="E37" s="147"/>
      <c r="F37" s="147"/>
    </row>
    <row r="38" spans="1:6" x14ac:dyDescent="0.25">
      <c r="A38" s="1"/>
      <c r="B38" s="148"/>
      <c r="C38" s="148"/>
      <c r="D38" s="148"/>
      <c r="E38" s="147"/>
      <c r="F38" s="147"/>
    </row>
    <row r="39" spans="1:6" x14ac:dyDescent="0.25">
      <c r="A39" s="1"/>
      <c r="B39" s="148"/>
      <c r="C39" s="148"/>
      <c r="D39" s="148"/>
      <c r="E39" s="147"/>
      <c r="F39" s="147"/>
    </row>
    <row r="40" spans="1:6" x14ac:dyDescent="0.25">
      <c r="A40" s="1"/>
      <c r="B40" s="148"/>
      <c r="C40" s="148"/>
      <c r="D40" s="148"/>
      <c r="E40" s="147"/>
      <c r="F40" s="147"/>
    </row>
    <row r="41" spans="1:6" x14ac:dyDescent="0.25">
      <c r="A41" s="1"/>
      <c r="B41" s="148"/>
      <c r="C41" s="148"/>
      <c r="D41" s="148"/>
      <c r="E41" s="147"/>
      <c r="F41" s="147"/>
    </row>
    <row r="42" spans="1:6" x14ac:dyDescent="0.25">
      <c r="A42" s="1"/>
      <c r="B42" s="148"/>
      <c r="C42" s="148"/>
      <c r="D42" s="148"/>
      <c r="E42" s="147"/>
      <c r="F42" s="147"/>
    </row>
    <row r="43" spans="1:6" x14ac:dyDescent="0.25">
      <c r="A43" s="1"/>
      <c r="B43" s="148"/>
      <c r="C43" s="148"/>
      <c r="D43" s="148"/>
      <c r="E43" s="147"/>
      <c r="F43" s="147"/>
    </row>
    <row r="44" spans="1:6" x14ac:dyDescent="0.25">
      <c r="A44" s="1"/>
      <c r="B44" s="148"/>
      <c r="C44" s="148"/>
      <c r="D44" s="148"/>
      <c r="E44" s="147"/>
      <c r="F44" s="147"/>
    </row>
    <row r="45" spans="1:6" x14ac:dyDescent="0.25">
      <c r="A45" s="1"/>
      <c r="B45" s="148"/>
      <c r="C45" s="148"/>
      <c r="D45" s="148"/>
      <c r="E45" s="147"/>
      <c r="F45" s="147"/>
    </row>
    <row r="46" spans="1:6" x14ac:dyDescent="0.25">
      <c r="A46" s="1"/>
      <c r="B46" s="148"/>
      <c r="C46" s="148"/>
      <c r="D46" s="148"/>
      <c r="E46" s="147"/>
      <c r="F46" s="147"/>
    </row>
    <row r="47" spans="1:6" x14ac:dyDescent="0.25">
      <c r="A47" s="1"/>
      <c r="B47" s="148"/>
      <c r="C47" s="148"/>
      <c r="D47" s="148"/>
      <c r="E47" s="147"/>
      <c r="F47" s="147"/>
    </row>
    <row r="48" spans="1:6" x14ac:dyDescent="0.25">
      <c r="A48" s="1"/>
      <c r="B48" s="148"/>
      <c r="C48" s="148"/>
      <c r="D48" s="148"/>
      <c r="E48" s="147"/>
      <c r="F48" s="147"/>
    </row>
    <row r="49" spans="1:6" x14ac:dyDescent="0.25">
      <c r="A49" s="1"/>
      <c r="B49" s="148"/>
      <c r="C49" s="148"/>
      <c r="D49" s="148"/>
      <c r="E49" s="147"/>
      <c r="F49" s="147"/>
    </row>
    <row r="50" spans="1:6" x14ac:dyDescent="0.25">
      <c r="A50" s="1"/>
      <c r="B50" s="148"/>
      <c r="C50" s="148"/>
      <c r="D50" s="148"/>
      <c r="E50" s="147"/>
      <c r="F50" s="147"/>
    </row>
    <row r="51" spans="1:6" x14ac:dyDescent="0.25">
      <c r="A51" s="1"/>
      <c r="B51" s="148"/>
      <c r="C51" s="148"/>
      <c r="D51" s="148"/>
      <c r="E51" s="147"/>
      <c r="F51" s="147"/>
    </row>
    <row r="52" spans="1:6" x14ac:dyDescent="0.25">
      <c r="A52" s="1"/>
      <c r="B52" s="148"/>
      <c r="C52" s="148"/>
      <c r="D52" s="148"/>
      <c r="E52" s="147"/>
      <c r="F52" s="147"/>
    </row>
    <row r="53" spans="1:6" x14ac:dyDescent="0.25">
      <c r="A53" s="1"/>
      <c r="B53" s="148"/>
      <c r="C53" s="148"/>
      <c r="D53" s="148"/>
      <c r="E53" s="147"/>
      <c r="F53" s="147"/>
    </row>
    <row r="54" spans="1:6" x14ac:dyDescent="0.25">
      <c r="A54" s="1"/>
      <c r="B54" s="148"/>
      <c r="C54" s="148"/>
      <c r="D54" s="148"/>
      <c r="E54" s="147"/>
      <c r="F54" s="147"/>
    </row>
    <row r="55" spans="1:6" x14ac:dyDescent="0.25">
      <c r="A55" s="1"/>
      <c r="B55" s="148"/>
      <c r="C55" s="148"/>
      <c r="D55" s="148"/>
      <c r="E55" s="147"/>
      <c r="F55" s="147"/>
    </row>
    <row r="56" spans="1:6" x14ac:dyDescent="0.25">
      <c r="A56" s="1"/>
      <c r="B56" s="148"/>
      <c r="C56" s="148"/>
      <c r="D56" s="148"/>
      <c r="E56" s="147"/>
      <c r="F56" s="147"/>
    </row>
    <row r="57" spans="1:6" x14ac:dyDescent="0.25">
      <c r="A57" s="1"/>
      <c r="B57" s="148"/>
      <c r="C57" s="148"/>
      <c r="D57" s="148"/>
      <c r="E57" s="147"/>
      <c r="F57" s="147"/>
    </row>
    <row r="58" spans="1:6" x14ac:dyDescent="0.25">
      <c r="A58" s="1"/>
      <c r="B58" s="148"/>
      <c r="C58" s="148"/>
      <c r="D58" s="148"/>
      <c r="E58" s="147"/>
      <c r="F58" s="147"/>
    </row>
    <row r="59" spans="1:6" x14ac:dyDescent="0.25">
      <c r="A59" s="1"/>
      <c r="B59" s="148"/>
      <c r="C59" s="148"/>
      <c r="D59" s="148"/>
      <c r="E59" s="147"/>
      <c r="F59" s="147"/>
    </row>
    <row r="60" spans="1:6" x14ac:dyDescent="0.25">
      <c r="A60" s="1"/>
      <c r="B60" s="148"/>
      <c r="C60" s="148"/>
      <c r="D60" s="148"/>
      <c r="E60" s="147"/>
      <c r="F60" s="147"/>
    </row>
    <row r="61" spans="1:6" x14ac:dyDescent="0.25">
      <c r="A61" s="1"/>
      <c r="B61" s="148"/>
      <c r="C61" s="148"/>
      <c r="D61" s="148"/>
      <c r="E61" s="147"/>
      <c r="F61" s="147"/>
    </row>
    <row r="62" spans="1:6" x14ac:dyDescent="0.25">
      <c r="A62" s="1"/>
      <c r="B62" s="148"/>
      <c r="C62" s="148"/>
      <c r="D62" s="148"/>
      <c r="E62" s="147"/>
      <c r="F62" s="147"/>
    </row>
    <row r="63" spans="1:6" x14ac:dyDescent="0.25">
      <c r="A63" s="1"/>
      <c r="B63" s="148"/>
      <c r="C63" s="148"/>
      <c r="D63" s="148"/>
      <c r="E63" s="147"/>
      <c r="F63" s="147"/>
    </row>
    <row r="64" spans="1:6" x14ac:dyDescent="0.25">
      <c r="A64" s="1"/>
      <c r="B64" s="1"/>
      <c r="C64" s="1"/>
      <c r="D64" s="1"/>
      <c r="E64" s="1"/>
      <c r="F64" s="1"/>
    </row>
    <row r="65" spans="1:6" x14ac:dyDescent="0.25">
      <c r="A65" s="1"/>
      <c r="B65" s="1"/>
      <c r="C65" s="1"/>
      <c r="D65" s="1"/>
      <c r="E65" s="1"/>
      <c r="F65" s="1"/>
    </row>
    <row r="66" spans="1:6" x14ac:dyDescent="0.25">
      <c r="A66" s="1"/>
      <c r="B66" s="1"/>
      <c r="C66" s="1"/>
      <c r="D66" s="1"/>
      <c r="E66" s="1"/>
      <c r="F66" s="1"/>
    </row>
    <row r="67" spans="1:6" x14ac:dyDescent="0.25">
      <c r="A67" s="1"/>
      <c r="B67" s="1"/>
      <c r="C67" s="1"/>
      <c r="D67" s="1"/>
      <c r="E67" s="1"/>
      <c r="F67" s="1"/>
    </row>
    <row r="68" spans="1:6" x14ac:dyDescent="0.25">
      <c r="A68" s="1"/>
      <c r="B68" s="1"/>
      <c r="C68" s="1"/>
      <c r="D68" s="1"/>
      <c r="E68" s="1"/>
      <c r="F68" s="1"/>
    </row>
    <row r="69" spans="1:6" x14ac:dyDescent="0.25">
      <c r="A69" s="1"/>
      <c r="B69" s="1"/>
      <c r="C69" s="1"/>
      <c r="D69" s="1"/>
      <c r="E69" s="1"/>
      <c r="F69" s="1"/>
    </row>
    <row r="70" spans="1:6" x14ac:dyDescent="0.25">
      <c r="A70" s="1"/>
      <c r="B70" s="1"/>
      <c r="C70" s="1"/>
      <c r="D70" s="1"/>
      <c r="E70" s="1"/>
      <c r="F70" s="1"/>
    </row>
    <row r="71" spans="1:6" x14ac:dyDescent="0.25">
      <c r="A71" s="1"/>
      <c r="B71" s="1"/>
      <c r="C71" s="1"/>
      <c r="D71" s="1"/>
      <c r="E71" s="1"/>
      <c r="F71" s="1"/>
    </row>
    <row r="72" spans="1:6" x14ac:dyDescent="0.25">
      <c r="A72" s="1"/>
      <c r="B72" s="1"/>
      <c r="C72" s="1"/>
      <c r="D72" s="1"/>
      <c r="E72" s="1"/>
      <c r="F72" s="1"/>
    </row>
    <row r="73" spans="1:6" x14ac:dyDescent="0.25">
      <c r="A73" s="1"/>
      <c r="B73" s="1"/>
      <c r="C73" s="1"/>
      <c r="D73" s="1"/>
      <c r="E73" s="1"/>
      <c r="F73" s="1"/>
    </row>
    <row r="74" spans="1:6" x14ac:dyDescent="0.25">
      <c r="A74" s="1"/>
      <c r="B74" s="1"/>
      <c r="C74" s="1"/>
      <c r="D74" s="1"/>
      <c r="E74" s="1"/>
      <c r="F74" s="1"/>
    </row>
    <row r="75" spans="1:6" x14ac:dyDescent="0.25">
      <c r="A75" s="1"/>
      <c r="B75" s="1"/>
      <c r="C75" s="1"/>
      <c r="D75" s="1"/>
      <c r="E75" s="1"/>
      <c r="F75" s="1"/>
    </row>
    <row r="76" spans="1:6" x14ac:dyDescent="0.25">
      <c r="A76" s="1"/>
      <c r="B76" s="1"/>
      <c r="C76" s="1"/>
      <c r="D76" s="1"/>
      <c r="E76" s="1"/>
      <c r="F76" s="1"/>
    </row>
    <row r="77" spans="1:6" x14ac:dyDescent="0.25">
      <c r="A77" s="1"/>
      <c r="B77" s="1"/>
      <c r="C77" s="1"/>
      <c r="D77" s="1"/>
      <c r="E77" s="1"/>
      <c r="F77" s="1"/>
    </row>
    <row r="78" spans="1:6" x14ac:dyDescent="0.25">
      <c r="A78" s="1"/>
      <c r="B78" s="1"/>
      <c r="C78" s="1"/>
      <c r="D78" s="1"/>
      <c r="E78" s="1"/>
      <c r="F78" s="1"/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printOptions horizontalCentered="1"/>
  <pageMargins left="0.7" right="0.7" top="0.75" bottom="0.75" header="0.3" footer="0.3"/>
  <pageSetup paperSize="9" scale="9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4"/>
  <sheetViews>
    <sheetView workbookViewId="0">
      <pane ySplit="8" topLeftCell="A9" activePane="bottomLeft" state="frozen"/>
      <selection pane="bottomLeft" activeCell="G70" sqref="G11:G70"/>
    </sheetView>
  </sheetViews>
  <sheetFormatPr defaultColWidth="0" defaultRowHeight="15" x14ac:dyDescent="0.25"/>
  <cols>
    <col min="1" max="1" width="4.7109375" hidden="1" customWidth="1"/>
    <col min="2" max="2" width="6.7109375" customWidth="1"/>
    <col min="3" max="3" width="10.7109375" customWidth="1"/>
    <col min="4" max="4" width="44.7109375" customWidth="1"/>
    <col min="5" max="5" width="5.7109375" customWidth="1"/>
    <col min="6" max="6" width="10.7109375" customWidth="1"/>
    <col min="7" max="7" width="11.7109375" customWidth="1"/>
    <col min="8" max="8" width="9.7109375" hidden="1" customWidth="1"/>
    <col min="9" max="9" width="11.7109375" customWidth="1"/>
    <col min="10" max="15" width="0" hidden="1" customWidth="1"/>
    <col min="16" max="16" width="8.85546875" customWidth="1"/>
    <col min="17" max="18" width="0" hidden="1" customWidth="1"/>
    <col min="19" max="19" width="7.7109375" customWidth="1"/>
    <col min="20" max="26" width="0" hidden="1" customWidth="1"/>
    <col min="27" max="27" width="9.140625" customWidth="1"/>
    <col min="28" max="16384" width="9.140625" hidden="1"/>
  </cols>
  <sheetData>
    <row r="1" spans="1:26" x14ac:dyDescent="0.25">
      <c r="A1" s="3"/>
      <c r="B1" s="5" t="s">
        <v>24</v>
      </c>
      <c r="C1" s="3"/>
      <c r="D1" s="3"/>
      <c r="E1" s="5" t="s">
        <v>21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3"/>
      <c r="W1">
        <v>30.126000000000001</v>
      </c>
    </row>
    <row r="2" spans="1:26" x14ac:dyDescent="0.25">
      <c r="A2" s="3"/>
      <c r="B2" s="5" t="s">
        <v>28</v>
      </c>
      <c r="C2" s="3"/>
      <c r="D2" s="3"/>
      <c r="E2" s="5" t="s">
        <v>19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S2" s="3"/>
    </row>
    <row r="3" spans="1:26" x14ac:dyDescent="0.25">
      <c r="A3" s="3"/>
      <c r="B3" s="5" t="s">
        <v>27</v>
      </c>
      <c r="C3" s="3"/>
      <c r="D3" s="3"/>
      <c r="E3" s="5" t="s">
        <v>65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S3" s="3"/>
    </row>
    <row r="4" spans="1:26" x14ac:dyDescent="0.25">
      <c r="A4" s="3"/>
      <c r="B4" s="5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</row>
    <row r="5" spans="1:26" x14ac:dyDescent="0.25">
      <c r="A5" s="3"/>
      <c r="B5" s="5" t="s">
        <v>18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</row>
    <row r="7" spans="1:26" x14ac:dyDescent="0.25">
      <c r="A7" s="12"/>
      <c r="B7" s="13" t="s">
        <v>66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</row>
    <row r="8" spans="1:26" ht="15.75" x14ac:dyDescent="0.25">
      <c r="A8" s="163" t="s">
        <v>78</v>
      </c>
      <c r="B8" s="163" t="s">
        <v>79</v>
      </c>
      <c r="C8" s="163" t="s">
        <v>80</v>
      </c>
      <c r="D8" s="163" t="s">
        <v>81</v>
      </c>
      <c r="E8" s="163" t="s">
        <v>82</v>
      </c>
      <c r="F8" s="163" t="s">
        <v>83</v>
      </c>
      <c r="G8" s="163" t="s">
        <v>84</v>
      </c>
      <c r="H8" s="163" t="s">
        <v>57</v>
      </c>
      <c r="I8" s="163" t="s">
        <v>85</v>
      </c>
      <c r="J8" s="163"/>
      <c r="K8" s="163"/>
      <c r="L8" s="163"/>
      <c r="M8" s="163"/>
      <c r="N8" s="163"/>
      <c r="O8" s="163"/>
      <c r="P8" s="163" t="s">
        <v>86</v>
      </c>
      <c r="Q8" s="160"/>
      <c r="R8" s="160"/>
      <c r="S8" s="163" t="s">
        <v>87</v>
      </c>
      <c r="T8" s="161"/>
      <c r="U8" s="161"/>
      <c r="V8" s="161"/>
      <c r="W8" s="161"/>
      <c r="X8" s="161"/>
      <c r="Y8" s="161"/>
      <c r="Z8" s="161"/>
    </row>
    <row r="9" spans="1:26" x14ac:dyDescent="0.25">
      <c r="A9" s="149"/>
      <c r="B9" s="149"/>
      <c r="C9" s="164"/>
      <c r="D9" s="153" t="s">
        <v>67</v>
      </c>
      <c r="E9" s="149"/>
      <c r="F9" s="165"/>
      <c r="G9" s="150"/>
      <c r="H9" s="150"/>
      <c r="I9" s="150"/>
      <c r="J9" s="149"/>
      <c r="K9" s="149"/>
      <c r="L9" s="149"/>
      <c r="M9" s="149"/>
      <c r="N9" s="149"/>
      <c r="O9" s="149"/>
      <c r="P9" s="149"/>
      <c r="Q9" s="152"/>
      <c r="R9" s="152"/>
      <c r="S9" s="149"/>
      <c r="T9" s="152"/>
      <c r="U9" s="152"/>
      <c r="V9" s="152"/>
      <c r="W9" s="152"/>
      <c r="X9" s="152"/>
      <c r="Y9" s="152"/>
      <c r="Z9" s="152"/>
    </row>
    <row r="10" spans="1:26" x14ac:dyDescent="0.25">
      <c r="A10" s="155"/>
      <c r="B10" s="155"/>
      <c r="C10" s="155"/>
      <c r="D10" s="155" t="s">
        <v>68</v>
      </c>
      <c r="E10" s="155"/>
      <c r="F10" s="166"/>
      <c r="G10" s="156"/>
      <c r="H10" s="156"/>
      <c r="I10" s="156"/>
      <c r="J10" s="155"/>
      <c r="K10" s="155"/>
      <c r="L10" s="155"/>
      <c r="M10" s="155"/>
      <c r="N10" s="155"/>
      <c r="O10" s="155"/>
      <c r="P10" s="155"/>
      <c r="Q10" s="152"/>
      <c r="R10" s="152"/>
      <c r="S10" s="155"/>
      <c r="T10" s="152"/>
      <c r="U10" s="152"/>
      <c r="V10" s="152"/>
      <c r="W10" s="152"/>
      <c r="X10" s="152"/>
      <c r="Y10" s="152"/>
      <c r="Z10" s="152"/>
    </row>
    <row r="11" spans="1:26" ht="24.95" customHeight="1" x14ac:dyDescent="0.25">
      <c r="A11" s="170"/>
      <c r="B11" s="167" t="s">
        <v>88</v>
      </c>
      <c r="C11" s="171" t="s">
        <v>89</v>
      </c>
      <c r="D11" s="167" t="s">
        <v>90</v>
      </c>
      <c r="E11" s="167" t="s">
        <v>91</v>
      </c>
      <c r="F11" s="168">
        <v>29.736000000000004</v>
      </c>
      <c r="G11" s="169"/>
      <c r="H11" s="169"/>
      <c r="I11" s="169">
        <f>ROUND(F11*(G11+H11),2)</f>
        <v>0</v>
      </c>
      <c r="J11" s="167">
        <f>ROUND(F11*(N11),2)</f>
        <v>1091.01</v>
      </c>
      <c r="K11" s="1">
        <f>ROUND(F11*(O11),2)</f>
        <v>0</v>
      </c>
      <c r="L11" s="1">
        <f>ROUND(F11*(G11),2)</f>
        <v>0</v>
      </c>
      <c r="M11" s="1"/>
      <c r="N11" s="1">
        <v>36.69</v>
      </c>
      <c r="O11" s="1"/>
      <c r="P11" s="166"/>
      <c r="Q11" s="172"/>
      <c r="R11" s="172"/>
      <c r="S11" s="166"/>
      <c r="Z11">
        <v>0</v>
      </c>
    </row>
    <row r="12" spans="1:26" ht="24.95" customHeight="1" x14ac:dyDescent="0.25">
      <c r="A12" s="170"/>
      <c r="B12" s="167" t="s">
        <v>88</v>
      </c>
      <c r="C12" s="171" t="s">
        <v>92</v>
      </c>
      <c r="D12" s="167" t="s">
        <v>93</v>
      </c>
      <c r="E12" s="167" t="s">
        <v>91</v>
      </c>
      <c r="F12" s="168">
        <v>14.868</v>
      </c>
      <c r="G12" s="169"/>
      <c r="H12" s="169"/>
      <c r="I12" s="169">
        <f>ROUND(F12*(G12+H12),2)</f>
        <v>0</v>
      </c>
      <c r="J12" s="167">
        <f>ROUND(F12*(N12),2)</f>
        <v>74.64</v>
      </c>
      <c r="K12" s="1">
        <f>ROUND(F12*(O12),2)</f>
        <v>0</v>
      </c>
      <c r="L12" s="1">
        <f>ROUND(F12*(G12),2)</f>
        <v>0</v>
      </c>
      <c r="M12" s="1"/>
      <c r="N12" s="1">
        <v>5.0199999999999996</v>
      </c>
      <c r="O12" s="1"/>
      <c r="P12" s="166"/>
      <c r="Q12" s="172"/>
      <c r="R12" s="172"/>
      <c r="S12" s="166"/>
      <c r="Z12">
        <v>0</v>
      </c>
    </row>
    <row r="13" spans="1:26" ht="24.95" customHeight="1" x14ac:dyDescent="0.25">
      <c r="A13" s="170"/>
      <c r="B13" s="167" t="s">
        <v>88</v>
      </c>
      <c r="C13" s="171" t="s">
        <v>94</v>
      </c>
      <c r="D13" s="167" t="s">
        <v>95</v>
      </c>
      <c r="E13" s="167" t="s">
        <v>91</v>
      </c>
      <c r="F13" s="168">
        <v>29.643999999999998</v>
      </c>
      <c r="G13" s="169"/>
      <c r="H13" s="169"/>
      <c r="I13" s="169">
        <f>ROUND(F13*(G13+H13),2)</f>
        <v>0</v>
      </c>
      <c r="J13" s="167">
        <f>ROUND(F13*(N13),2)</f>
        <v>107.61</v>
      </c>
      <c r="K13" s="1">
        <f>ROUND(F13*(O13),2)</f>
        <v>0</v>
      </c>
      <c r="L13" s="1">
        <f>ROUND(F13*(G13),2)</f>
        <v>0</v>
      </c>
      <c r="M13" s="1"/>
      <c r="N13" s="1">
        <v>3.63</v>
      </c>
      <c r="O13" s="1"/>
      <c r="P13" s="166"/>
      <c r="Q13" s="172"/>
      <c r="R13" s="172"/>
      <c r="S13" s="166"/>
      <c r="Z13">
        <v>0</v>
      </c>
    </row>
    <row r="14" spans="1:26" ht="24.95" customHeight="1" x14ac:dyDescent="0.25">
      <c r="A14" s="170"/>
      <c r="B14" s="167" t="s">
        <v>88</v>
      </c>
      <c r="C14" s="171" t="s">
        <v>96</v>
      </c>
      <c r="D14" s="167" t="s">
        <v>97</v>
      </c>
      <c r="E14" s="167" t="s">
        <v>91</v>
      </c>
      <c r="F14" s="168">
        <v>29.736000000000001</v>
      </c>
      <c r="G14" s="169"/>
      <c r="H14" s="169"/>
      <c r="I14" s="169">
        <f>ROUND(F14*(G14+H14),2)</f>
        <v>0</v>
      </c>
      <c r="J14" s="167">
        <f>ROUND(F14*(N14),2)</f>
        <v>30.03</v>
      </c>
      <c r="K14" s="1">
        <f>ROUND(F14*(O14),2)</f>
        <v>0</v>
      </c>
      <c r="L14" s="1">
        <f>ROUND(F14*(G14),2)</f>
        <v>0</v>
      </c>
      <c r="M14" s="1"/>
      <c r="N14" s="1">
        <v>1.01</v>
      </c>
      <c r="O14" s="1"/>
      <c r="P14" s="166"/>
      <c r="Q14" s="172"/>
      <c r="R14" s="172"/>
      <c r="S14" s="166"/>
      <c r="Z14">
        <v>0</v>
      </c>
    </row>
    <row r="15" spans="1:26" x14ac:dyDescent="0.25">
      <c r="A15" s="155"/>
      <c r="B15" s="155"/>
      <c r="C15" s="155"/>
      <c r="D15" s="155" t="s">
        <v>68</v>
      </c>
      <c r="E15" s="155"/>
      <c r="F15" s="166"/>
      <c r="G15" s="158"/>
      <c r="H15" s="158">
        <f>ROUND((SUM(M10:M14))/1,2)</f>
        <v>0</v>
      </c>
      <c r="I15" s="158">
        <f>ROUND((SUM(I10:I14))/1,2)</f>
        <v>0</v>
      </c>
      <c r="J15" s="155"/>
      <c r="K15" s="155"/>
      <c r="L15" s="155">
        <f>ROUND((SUM(L10:L14))/1,2)</f>
        <v>0</v>
      </c>
      <c r="M15" s="155">
        <f>ROUND((SUM(M10:M14))/1,2)</f>
        <v>0</v>
      </c>
      <c r="N15" s="155"/>
      <c r="O15" s="155"/>
      <c r="P15" s="173">
        <f>ROUND((SUM(P10:P14))/1,2)</f>
        <v>0</v>
      </c>
      <c r="Q15" s="152"/>
      <c r="R15" s="152"/>
      <c r="S15" s="173">
        <f>ROUND((SUM(S10:S14))/1,2)</f>
        <v>0</v>
      </c>
      <c r="T15" s="152"/>
      <c r="U15" s="152"/>
      <c r="V15" s="152"/>
      <c r="W15" s="152"/>
      <c r="X15" s="152"/>
      <c r="Y15" s="152"/>
      <c r="Z15" s="152"/>
    </row>
    <row r="16" spans="1:26" x14ac:dyDescent="0.25">
      <c r="A16" s="1"/>
      <c r="B16" s="1"/>
      <c r="C16" s="1"/>
      <c r="D16" s="1"/>
      <c r="E16" s="1"/>
      <c r="F16" s="162"/>
      <c r="G16" s="148"/>
      <c r="H16" s="148"/>
      <c r="I16" s="148"/>
      <c r="J16" s="1"/>
      <c r="K16" s="1"/>
      <c r="L16" s="1"/>
      <c r="M16" s="1"/>
      <c r="N16" s="1"/>
      <c r="O16" s="1"/>
      <c r="P16" s="1"/>
      <c r="S16" s="1"/>
    </row>
    <row r="17" spans="1:26" x14ac:dyDescent="0.25">
      <c r="A17" s="155"/>
      <c r="B17" s="155"/>
      <c r="C17" s="155"/>
      <c r="D17" s="155" t="s">
        <v>69</v>
      </c>
      <c r="E17" s="155"/>
      <c r="F17" s="166"/>
      <c r="G17" s="156"/>
      <c r="H17" s="156"/>
      <c r="I17" s="156"/>
      <c r="J17" s="155"/>
      <c r="K17" s="155"/>
      <c r="L17" s="155"/>
      <c r="M17" s="155"/>
      <c r="N17" s="155"/>
      <c r="O17" s="155"/>
      <c r="P17" s="155"/>
      <c r="Q17" s="152"/>
      <c r="R17" s="152"/>
      <c r="S17" s="155"/>
      <c r="T17" s="152"/>
      <c r="U17" s="152"/>
      <c r="V17" s="152"/>
      <c r="W17" s="152"/>
      <c r="X17" s="152"/>
      <c r="Y17" s="152"/>
      <c r="Z17" s="152"/>
    </row>
    <row r="18" spans="1:26" ht="24.95" customHeight="1" x14ac:dyDescent="0.25">
      <c r="A18" s="170"/>
      <c r="B18" s="167" t="s">
        <v>98</v>
      </c>
      <c r="C18" s="171" t="s">
        <v>99</v>
      </c>
      <c r="D18" s="167" t="s">
        <v>100</v>
      </c>
      <c r="E18" s="167" t="s">
        <v>91</v>
      </c>
      <c r="F18" s="168">
        <v>2.8320000000000007</v>
      </c>
      <c r="G18" s="169"/>
      <c r="H18" s="169"/>
      <c r="I18" s="169">
        <f t="shared" ref="I18:I23" si="0">ROUND(F18*(G18+H18),2)</f>
        <v>0</v>
      </c>
      <c r="J18" s="167">
        <f t="shared" ref="J18:J23" si="1">ROUND(F18*(N18),2)</f>
        <v>75.67</v>
      </c>
      <c r="K18" s="1">
        <f t="shared" ref="K18:K23" si="2">ROUND(F18*(O18),2)</f>
        <v>0</v>
      </c>
      <c r="L18" s="1">
        <f t="shared" ref="L18:L23" si="3">ROUND(F18*(G18),2)</f>
        <v>0</v>
      </c>
      <c r="M18" s="1"/>
      <c r="N18" s="1">
        <v>26.72</v>
      </c>
      <c r="O18" s="1"/>
      <c r="P18" s="166">
        <f>ROUND(F18*(R18),3)</f>
        <v>5.8520000000000003</v>
      </c>
      <c r="Q18" s="172"/>
      <c r="R18" s="172">
        <v>2.0663999999999998</v>
      </c>
      <c r="S18" s="166"/>
      <c r="Z18">
        <v>0</v>
      </c>
    </row>
    <row r="19" spans="1:26" ht="24.95" customHeight="1" x14ac:dyDescent="0.25">
      <c r="A19" s="170"/>
      <c r="B19" s="167" t="s">
        <v>101</v>
      </c>
      <c r="C19" s="171" t="s">
        <v>102</v>
      </c>
      <c r="D19" s="167" t="s">
        <v>103</v>
      </c>
      <c r="E19" s="167" t="s">
        <v>91</v>
      </c>
      <c r="F19" s="168">
        <v>1.6318799999999998</v>
      </c>
      <c r="G19" s="169"/>
      <c r="H19" s="169"/>
      <c r="I19" s="169">
        <f t="shared" si="0"/>
        <v>0</v>
      </c>
      <c r="J19" s="167">
        <f t="shared" si="1"/>
        <v>147.49</v>
      </c>
      <c r="K19" s="1">
        <f t="shared" si="2"/>
        <v>0</v>
      </c>
      <c r="L19" s="1">
        <f t="shared" si="3"/>
        <v>0</v>
      </c>
      <c r="M19" s="1"/>
      <c r="N19" s="1">
        <v>90.38</v>
      </c>
      <c r="O19" s="1"/>
      <c r="P19" s="166">
        <f>ROUND(F19*(R19),3)</f>
        <v>3.6080000000000001</v>
      </c>
      <c r="Q19" s="172"/>
      <c r="R19" s="172">
        <v>2.2111847400000002</v>
      </c>
      <c r="S19" s="166"/>
      <c r="Z19">
        <v>0</v>
      </c>
    </row>
    <row r="20" spans="1:26" ht="24.95" customHeight="1" x14ac:dyDescent="0.25">
      <c r="A20" s="170"/>
      <c r="B20" s="167" t="s">
        <v>101</v>
      </c>
      <c r="C20" s="171" t="s">
        <v>104</v>
      </c>
      <c r="D20" s="167" t="s">
        <v>105</v>
      </c>
      <c r="E20" s="167" t="s">
        <v>91</v>
      </c>
      <c r="F20" s="168">
        <v>30.461760000000002</v>
      </c>
      <c r="G20" s="169"/>
      <c r="H20" s="169"/>
      <c r="I20" s="169">
        <f t="shared" si="0"/>
        <v>0</v>
      </c>
      <c r="J20" s="167">
        <f t="shared" si="1"/>
        <v>2759.53</v>
      </c>
      <c r="K20" s="1">
        <f t="shared" si="2"/>
        <v>0</v>
      </c>
      <c r="L20" s="1">
        <f t="shared" si="3"/>
        <v>0</v>
      </c>
      <c r="M20" s="1"/>
      <c r="N20" s="1">
        <v>90.59</v>
      </c>
      <c r="O20" s="1"/>
      <c r="P20" s="166">
        <f>ROUND(F20*(R20),3)</f>
        <v>67.378</v>
      </c>
      <c r="Q20" s="172"/>
      <c r="R20" s="172">
        <v>2.2119</v>
      </c>
      <c r="S20" s="166"/>
      <c r="Z20">
        <v>0</v>
      </c>
    </row>
    <row r="21" spans="1:26" ht="24.95" customHeight="1" x14ac:dyDescent="0.25">
      <c r="A21" s="170"/>
      <c r="B21" s="167" t="s">
        <v>101</v>
      </c>
      <c r="C21" s="171" t="s">
        <v>106</v>
      </c>
      <c r="D21" s="167" t="s">
        <v>107</v>
      </c>
      <c r="E21" s="167" t="s">
        <v>108</v>
      </c>
      <c r="F21" s="168">
        <v>12.719999999999999</v>
      </c>
      <c r="G21" s="169"/>
      <c r="H21" s="169"/>
      <c r="I21" s="169">
        <f t="shared" si="0"/>
        <v>0</v>
      </c>
      <c r="J21" s="167">
        <f t="shared" si="1"/>
        <v>154.04</v>
      </c>
      <c r="K21" s="1">
        <f t="shared" si="2"/>
        <v>0</v>
      </c>
      <c r="L21" s="1">
        <f t="shared" si="3"/>
        <v>0</v>
      </c>
      <c r="M21" s="1"/>
      <c r="N21" s="1">
        <v>12.11</v>
      </c>
      <c r="O21" s="1"/>
      <c r="P21" s="166">
        <f>ROUND(F21*(R21),3)</f>
        <v>8.9999999999999993E-3</v>
      </c>
      <c r="Q21" s="172"/>
      <c r="R21" s="172">
        <v>6.7000000000000002E-4</v>
      </c>
      <c r="S21" s="166"/>
      <c r="Z21">
        <v>0</v>
      </c>
    </row>
    <row r="22" spans="1:26" ht="24.95" customHeight="1" x14ac:dyDescent="0.25">
      <c r="A22" s="170"/>
      <c r="B22" s="167" t="s">
        <v>101</v>
      </c>
      <c r="C22" s="171" t="s">
        <v>109</v>
      </c>
      <c r="D22" s="167" t="s">
        <v>110</v>
      </c>
      <c r="E22" s="167" t="s">
        <v>108</v>
      </c>
      <c r="F22" s="168">
        <v>12.72</v>
      </c>
      <c r="G22" s="169"/>
      <c r="H22" s="169"/>
      <c r="I22" s="169">
        <f t="shared" si="0"/>
        <v>0</v>
      </c>
      <c r="J22" s="167">
        <f t="shared" si="1"/>
        <v>31.8</v>
      </c>
      <c r="K22" s="1">
        <f t="shared" si="2"/>
        <v>0</v>
      </c>
      <c r="L22" s="1">
        <f t="shared" si="3"/>
        <v>0</v>
      </c>
      <c r="M22" s="1"/>
      <c r="N22" s="1">
        <v>2.5</v>
      </c>
      <c r="O22" s="1"/>
      <c r="P22" s="166"/>
      <c r="Q22" s="172"/>
      <c r="R22" s="172"/>
      <c r="S22" s="166"/>
      <c r="Z22">
        <v>0</v>
      </c>
    </row>
    <row r="23" spans="1:26" ht="24.95" customHeight="1" x14ac:dyDescent="0.25">
      <c r="A23" s="170"/>
      <c r="B23" s="167" t="s">
        <v>101</v>
      </c>
      <c r="C23" s="171" t="s">
        <v>111</v>
      </c>
      <c r="D23" s="167" t="s">
        <v>112</v>
      </c>
      <c r="E23" s="167" t="s">
        <v>113</v>
      </c>
      <c r="F23" s="168">
        <v>0.76256000000000002</v>
      </c>
      <c r="G23" s="169"/>
      <c r="H23" s="169"/>
      <c r="I23" s="169">
        <f t="shared" si="0"/>
        <v>0</v>
      </c>
      <c r="J23" s="167">
        <f t="shared" si="1"/>
        <v>1030.42</v>
      </c>
      <c r="K23" s="1">
        <f t="shared" si="2"/>
        <v>0</v>
      </c>
      <c r="L23" s="1">
        <f t="shared" si="3"/>
        <v>0</v>
      </c>
      <c r="M23" s="1"/>
      <c r="N23" s="1">
        <v>1351.26</v>
      </c>
      <c r="O23" s="1"/>
      <c r="P23" s="166">
        <f>ROUND(F23*(R23),3)</f>
        <v>0.86499999999999999</v>
      </c>
      <c r="Q23" s="172"/>
      <c r="R23" s="172">
        <v>1.13453</v>
      </c>
      <c r="S23" s="166"/>
      <c r="Z23">
        <v>0</v>
      </c>
    </row>
    <row r="24" spans="1:26" x14ac:dyDescent="0.25">
      <c r="A24" s="155"/>
      <c r="B24" s="155"/>
      <c r="C24" s="155"/>
      <c r="D24" s="155" t="s">
        <v>69</v>
      </c>
      <c r="E24" s="155"/>
      <c r="F24" s="166"/>
      <c r="G24" s="158"/>
      <c r="H24" s="158">
        <f>ROUND((SUM(M17:M23))/1,2)</f>
        <v>0</v>
      </c>
      <c r="I24" s="158">
        <f>ROUND((SUM(I17:I23))/1,2)</f>
        <v>0</v>
      </c>
      <c r="J24" s="155"/>
      <c r="K24" s="155"/>
      <c r="L24" s="155">
        <f>ROUND((SUM(L17:L23))/1,2)</f>
        <v>0</v>
      </c>
      <c r="M24" s="155">
        <f>ROUND((SUM(M17:M23))/1,2)</f>
        <v>0</v>
      </c>
      <c r="N24" s="155"/>
      <c r="O24" s="155"/>
      <c r="P24" s="173">
        <f>ROUND((SUM(P17:P23))/1,2)</f>
        <v>77.709999999999994</v>
      </c>
      <c r="Q24" s="152"/>
      <c r="R24" s="152"/>
      <c r="S24" s="173">
        <f>ROUND((SUM(S17:S23))/1,2)</f>
        <v>0</v>
      </c>
      <c r="T24" s="152"/>
      <c r="U24" s="152"/>
      <c r="V24" s="152"/>
      <c r="W24" s="152"/>
      <c r="X24" s="152"/>
      <c r="Y24" s="152"/>
      <c r="Z24" s="152"/>
    </row>
    <row r="25" spans="1:26" x14ac:dyDescent="0.25">
      <c r="A25" s="1"/>
      <c r="B25" s="1"/>
      <c r="C25" s="1"/>
      <c r="D25" s="1"/>
      <c r="E25" s="1"/>
      <c r="F25" s="162"/>
      <c r="G25" s="148"/>
      <c r="H25" s="148"/>
      <c r="I25" s="148"/>
      <c r="J25" s="1"/>
      <c r="K25" s="1"/>
      <c r="L25" s="1"/>
      <c r="M25" s="1"/>
      <c r="N25" s="1"/>
      <c r="O25" s="1"/>
      <c r="P25" s="1"/>
      <c r="S25" s="1"/>
    </row>
    <row r="26" spans="1:26" x14ac:dyDescent="0.25">
      <c r="A26" s="155"/>
      <c r="B26" s="155"/>
      <c r="C26" s="155"/>
      <c r="D26" s="155" t="s">
        <v>70</v>
      </c>
      <c r="E26" s="155"/>
      <c r="F26" s="166"/>
      <c r="G26" s="156"/>
      <c r="H26" s="156"/>
      <c r="I26" s="156"/>
      <c r="J26" s="155"/>
      <c r="K26" s="155"/>
      <c r="L26" s="155"/>
      <c r="M26" s="155"/>
      <c r="N26" s="155"/>
      <c r="O26" s="155"/>
      <c r="P26" s="155"/>
      <c r="Q26" s="152"/>
      <c r="R26" s="152"/>
      <c r="S26" s="155"/>
      <c r="T26" s="152"/>
      <c r="U26" s="152"/>
      <c r="V26" s="152"/>
      <c r="W26" s="152"/>
      <c r="X26" s="152"/>
      <c r="Y26" s="152"/>
      <c r="Z26" s="152"/>
    </row>
    <row r="27" spans="1:26" ht="24.95" customHeight="1" x14ac:dyDescent="0.25">
      <c r="A27" s="170"/>
      <c r="B27" s="167" t="s">
        <v>101</v>
      </c>
      <c r="C27" s="171" t="s">
        <v>114</v>
      </c>
      <c r="D27" s="167" t="s">
        <v>115</v>
      </c>
      <c r="E27" s="167" t="s">
        <v>91</v>
      </c>
      <c r="F27" s="168">
        <v>1.224</v>
      </c>
      <c r="G27" s="169"/>
      <c r="H27" s="169"/>
      <c r="I27" s="169">
        <f t="shared" ref="I27:I33" si="4">ROUND(F27*(G27+H27),2)</f>
        <v>0</v>
      </c>
      <c r="J27" s="167">
        <f t="shared" ref="J27:J33" si="5">ROUND(F27*(N27),2)</f>
        <v>120.4</v>
      </c>
      <c r="K27" s="1">
        <f t="shared" ref="K27:K33" si="6">ROUND(F27*(O27),2)</f>
        <v>0</v>
      </c>
      <c r="L27" s="1">
        <f t="shared" ref="L27:L33" si="7">ROUND(F27*(G27),2)</f>
        <v>0</v>
      </c>
      <c r="M27" s="1"/>
      <c r="N27" s="1">
        <v>98.37</v>
      </c>
      <c r="O27" s="1"/>
      <c r="P27" s="166">
        <f>ROUND(F27*(R27),3)</f>
        <v>2.7080000000000002</v>
      </c>
      <c r="Q27" s="172"/>
      <c r="R27" s="172">
        <v>2.2121599999999999</v>
      </c>
      <c r="S27" s="166"/>
      <c r="Z27">
        <v>0</v>
      </c>
    </row>
    <row r="28" spans="1:26" ht="24.95" customHeight="1" x14ac:dyDescent="0.25">
      <c r="A28" s="170"/>
      <c r="B28" s="167" t="s">
        <v>101</v>
      </c>
      <c r="C28" s="171" t="s">
        <v>116</v>
      </c>
      <c r="D28" s="167" t="s">
        <v>117</v>
      </c>
      <c r="E28" s="167" t="s">
        <v>91</v>
      </c>
      <c r="F28" s="168">
        <v>11.719200000000001</v>
      </c>
      <c r="G28" s="169"/>
      <c r="H28" s="169"/>
      <c r="I28" s="169">
        <f t="shared" si="4"/>
        <v>0</v>
      </c>
      <c r="J28" s="167">
        <f t="shared" si="5"/>
        <v>1152.93</v>
      </c>
      <c r="K28" s="1">
        <f t="shared" si="6"/>
        <v>0</v>
      </c>
      <c r="L28" s="1">
        <f t="shared" si="7"/>
        <v>0</v>
      </c>
      <c r="M28" s="1"/>
      <c r="N28" s="1">
        <v>98.38</v>
      </c>
      <c r="O28" s="1"/>
      <c r="P28" s="166">
        <f>ROUND(F28*(R28),3)</f>
        <v>25.925000000000001</v>
      </c>
      <c r="Q28" s="172"/>
      <c r="R28" s="172">
        <v>2.2121499999999998</v>
      </c>
      <c r="S28" s="166"/>
      <c r="Z28">
        <v>0</v>
      </c>
    </row>
    <row r="29" spans="1:26" ht="24.95" customHeight="1" x14ac:dyDescent="0.25">
      <c r="A29" s="170"/>
      <c r="B29" s="167" t="s">
        <v>101</v>
      </c>
      <c r="C29" s="171" t="s">
        <v>118</v>
      </c>
      <c r="D29" s="167" t="s">
        <v>119</v>
      </c>
      <c r="E29" s="167" t="s">
        <v>91</v>
      </c>
      <c r="F29" s="168">
        <v>12.943</v>
      </c>
      <c r="G29" s="169"/>
      <c r="H29" s="169"/>
      <c r="I29" s="169">
        <f t="shared" si="4"/>
        <v>0</v>
      </c>
      <c r="J29" s="167">
        <f t="shared" si="5"/>
        <v>201.39</v>
      </c>
      <c r="K29" s="1">
        <f t="shared" si="6"/>
        <v>0</v>
      </c>
      <c r="L29" s="1">
        <f t="shared" si="7"/>
        <v>0</v>
      </c>
      <c r="M29" s="1"/>
      <c r="N29" s="1">
        <v>15.56</v>
      </c>
      <c r="O29" s="1"/>
      <c r="P29" s="166">
        <f>ROUND(F29*(R29),3)</f>
        <v>5.1999999999999998E-2</v>
      </c>
      <c r="Q29" s="172"/>
      <c r="R29" s="172">
        <v>4.0000000000000001E-3</v>
      </c>
      <c r="S29" s="166"/>
      <c r="Z29">
        <v>0</v>
      </c>
    </row>
    <row r="30" spans="1:26" ht="24.95" customHeight="1" x14ac:dyDescent="0.25">
      <c r="A30" s="170"/>
      <c r="B30" s="167" t="s">
        <v>101</v>
      </c>
      <c r="C30" s="171" t="s">
        <v>120</v>
      </c>
      <c r="D30" s="167" t="s">
        <v>121</v>
      </c>
      <c r="E30" s="167" t="s">
        <v>108</v>
      </c>
      <c r="F30" s="168">
        <v>102.152</v>
      </c>
      <c r="G30" s="169"/>
      <c r="H30" s="169"/>
      <c r="I30" s="169">
        <f t="shared" si="4"/>
        <v>0</v>
      </c>
      <c r="J30" s="167">
        <f t="shared" si="5"/>
        <v>1721.26</v>
      </c>
      <c r="K30" s="1">
        <f t="shared" si="6"/>
        <v>0</v>
      </c>
      <c r="L30" s="1">
        <f t="shared" si="7"/>
        <v>0</v>
      </c>
      <c r="M30" s="1"/>
      <c r="N30" s="1">
        <v>16.850000000000001</v>
      </c>
      <c r="O30" s="1"/>
      <c r="P30" s="166">
        <f>ROUND(F30*(R30),3)</f>
        <v>0.221</v>
      </c>
      <c r="Q30" s="172"/>
      <c r="R30" s="172">
        <v>2.16E-3</v>
      </c>
      <c r="S30" s="166"/>
      <c r="Z30">
        <v>0</v>
      </c>
    </row>
    <row r="31" spans="1:26" ht="24.95" customHeight="1" x14ac:dyDescent="0.25">
      <c r="A31" s="170"/>
      <c r="B31" s="167" t="s">
        <v>101</v>
      </c>
      <c r="C31" s="171" t="s">
        <v>122</v>
      </c>
      <c r="D31" s="167" t="s">
        <v>123</v>
      </c>
      <c r="E31" s="167" t="s">
        <v>108</v>
      </c>
      <c r="F31" s="168">
        <v>102.152</v>
      </c>
      <c r="G31" s="169"/>
      <c r="H31" s="169"/>
      <c r="I31" s="169">
        <f t="shared" si="4"/>
        <v>0</v>
      </c>
      <c r="J31" s="167">
        <f t="shared" si="5"/>
        <v>493.39</v>
      </c>
      <c r="K31" s="1">
        <f t="shared" si="6"/>
        <v>0</v>
      </c>
      <c r="L31" s="1">
        <f t="shared" si="7"/>
        <v>0</v>
      </c>
      <c r="M31" s="1"/>
      <c r="N31" s="1">
        <v>4.83</v>
      </c>
      <c r="O31" s="1"/>
      <c r="P31" s="166"/>
      <c r="Q31" s="172"/>
      <c r="R31" s="172"/>
      <c r="S31" s="166"/>
      <c r="Z31">
        <v>0</v>
      </c>
    </row>
    <row r="32" spans="1:26" ht="24.95" customHeight="1" x14ac:dyDescent="0.25">
      <c r="A32" s="170"/>
      <c r="B32" s="167" t="s">
        <v>101</v>
      </c>
      <c r="C32" s="171" t="s">
        <v>124</v>
      </c>
      <c r="D32" s="167" t="s">
        <v>125</v>
      </c>
      <c r="E32" s="167" t="s">
        <v>113</v>
      </c>
      <c r="F32" s="168">
        <v>1.1304000000000001</v>
      </c>
      <c r="G32" s="169"/>
      <c r="H32" s="169"/>
      <c r="I32" s="169">
        <f t="shared" si="4"/>
        <v>0</v>
      </c>
      <c r="J32" s="167">
        <f t="shared" si="5"/>
        <v>1531.59</v>
      </c>
      <c r="K32" s="1">
        <f t="shared" si="6"/>
        <v>0</v>
      </c>
      <c r="L32" s="1">
        <f t="shared" si="7"/>
        <v>0</v>
      </c>
      <c r="M32" s="1"/>
      <c r="N32" s="1">
        <v>1354.91</v>
      </c>
      <c r="O32" s="1"/>
      <c r="P32" s="166">
        <f>ROUND(F32*(R32),3)</f>
        <v>1.1479999999999999</v>
      </c>
      <c r="Q32" s="172"/>
      <c r="R32" s="172">
        <v>1.0156100000000001</v>
      </c>
      <c r="S32" s="166"/>
      <c r="Z32">
        <v>0</v>
      </c>
    </row>
    <row r="33" spans="1:26" ht="24.95" customHeight="1" x14ac:dyDescent="0.25">
      <c r="A33" s="170"/>
      <c r="B33" s="167" t="s">
        <v>126</v>
      </c>
      <c r="C33" s="171" t="s">
        <v>127</v>
      </c>
      <c r="D33" s="167" t="s">
        <v>128</v>
      </c>
      <c r="E33" s="167" t="s">
        <v>91</v>
      </c>
      <c r="F33" s="168">
        <v>12.943</v>
      </c>
      <c r="G33" s="169"/>
      <c r="H33" s="169"/>
      <c r="I33" s="169">
        <f t="shared" si="4"/>
        <v>0</v>
      </c>
      <c r="J33" s="167">
        <f t="shared" si="5"/>
        <v>323.58</v>
      </c>
      <c r="K33" s="1">
        <f t="shared" si="6"/>
        <v>0</v>
      </c>
      <c r="L33" s="1">
        <f t="shared" si="7"/>
        <v>0</v>
      </c>
      <c r="M33" s="1"/>
      <c r="N33" s="1">
        <v>25</v>
      </c>
      <c r="O33" s="1"/>
      <c r="P33" s="166"/>
      <c r="Q33" s="172"/>
      <c r="R33" s="172"/>
      <c r="S33" s="166"/>
      <c r="Z33">
        <v>0</v>
      </c>
    </row>
    <row r="34" spans="1:26" x14ac:dyDescent="0.25">
      <c r="A34" s="155"/>
      <c r="B34" s="155"/>
      <c r="C34" s="155"/>
      <c r="D34" s="155" t="s">
        <v>70</v>
      </c>
      <c r="E34" s="155"/>
      <c r="F34" s="166"/>
      <c r="G34" s="158"/>
      <c r="H34" s="158">
        <f>ROUND((SUM(M26:M33))/1,2)</f>
        <v>0</v>
      </c>
      <c r="I34" s="158">
        <f>ROUND((SUM(I26:I33))/1,2)</f>
        <v>0</v>
      </c>
      <c r="J34" s="155"/>
      <c r="K34" s="155"/>
      <c r="L34" s="155">
        <f>ROUND((SUM(L26:L33))/1,2)</f>
        <v>0</v>
      </c>
      <c r="M34" s="155">
        <f>ROUND((SUM(M26:M33))/1,2)</f>
        <v>0</v>
      </c>
      <c r="N34" s="155"/>
      <c r="O34" s="155"/>
      <c r="P34" s="173">
        <f>ROUND((SUM(P26:P33))/1,2)</f>
        <v>30.05</v>
      </c>
      <c r="Q34" s="152"/>
      <c r="R34" s="152"/>
      <c r="S34" s="173">
        <f>ROUND((SUM(S26:S33))/1,2)</f>
        <v>0</v>
      </c>
      <c r="T34" s="152"/>
      <c r="U34" s="152"/>
      <c r="V34" s="152"/>
      <c r="W34" s="152"/>
      <c r="X34" s="152"/>
      <c r="Y34" s="152"/>
      <c r="Z34" s="152"/>
    </row>
    <row r="35" spans="1:26" x14ac:dyDescent="0.25">
      <c r="A35" s="1"/>
      <c r="B35" s="1"/>
      <c r="C35" s="1"/>
      <c r="D35" s="1"/>
      <c r="E35" s="1"/>
      <c r="F35" s="162"/>
      <c r="G35" s="148"/>
      <c r="H35" s="148"/>
      <c r="I35" s="148"/>
      <c r="J35" s="1"/>
      <c r="K35" s="1"/>
      <c r="L35" s="1"/>
      <c r="M35" s="1"/>
      <c r="N35" s="1"/>
      <c r="O35" s="1"/>
      <c r="P35" s="1"/>
      <c r="S35" s="1"/>
    </row>
    <row r="36" spans="1:26" x14ac:dyDescent="0.25">
      <c r="A36" s="155"/>
      <c r="B36" s="155"/>
      <c r="C36" s="155"/>
      <c r="D36" s="155" t="s">
        <v>71</v>
      </c>
      <c r="E36" s="155"/>
      <c r="F36" s="166"/>
      <c r="G36" s="156"/>
      <c r="H36" s="156"/>
      <c r="I36" s="156"/>
      <c r="J36" s="155"/>
      <c r="K36" s="155"/>
      <c r="L36" s="155"/>
      <c r="M36" s="155"/>
      <c r="N36" s="155"/>
      <c r="O36" s="155"/>
      <c r="P36" s="155"/>
      <c r="Q36" s="152"/>
      <c r="R36" s="152"/>
      <c r="S36" s="155"/>
      <c r="T36" s="152"/>
      <c r="U36" s="152"/>
      <c r="V36" s="152"/>
      <c r="W36" s="152"/>
      <c r="X36" s="152"/>
      <c r="Y36" s="152"/>
      <c r="Z36" s="152"/>
    </row>
    <row r="37" spans="1:26" ht="35.1" customHeight="1" x14ac:dyDescent="0.25">
      <c r="A37" s="170"/>
      <c r="B37" s="167" t="s">
        <v>126</v>
      </c>
      <c r="C37" s="171" t="s">
        <v>129</v>
      </c>
      <c r="D37" s="167" t="s">
        <v>130</v>
      </c>
      <c r="E37" s="167" t="s">
        <v>131</v>
      </c>
      <c r="F37" s="168">
        <v>6</v>
      </c>
      <c r="G37" s="169"/>
      <c r="H37" s="169"/>
      <c r="I37" s="169">
        <f>ROUND(F37*(G37+H37),2)</f>
        <v>0</v>
      </c>
      <c r="J37" s="167">
        <f>ROUND(F37*(N37),2)</f>
        <v>3750</v>
      </c>
      <c r="K37" s="1">
        <f>ROUND(F37*(O37),2)</f>
        <v>0</v>
      </c>
      <c r="L37" s="1">
        <f>ROUND(F37*(G37),2)</f>
        <v>0</v>
      </c>
      <c r="M37" s="1"/>
      <c r="N37" s="1">
        <v>625</v>
      </c>
      <c r="O37" s="1"/>
      <c r="P37" s="166"/>
      <c r="Q37" s="172"/>
      <c r="R37" s="172"/>
      <c r="S37" s="166"/>
      <c r="Z37">
        <v>0</v>
      </c>
    </row>
    <row r="38" spans="1:26" ht="35.1" customHeight="1" x14ac:dyDescent="0.25">
      <c r="A38" s="170"/>
      <c r="B38" s="167" t="s">
        <v>126</v>
      </c>
      <c r="C38" s="171" t="s">
        <v>132</v>
      </c>
      <c r="D38" s="167" t="s">
        <v>133</v>
      </c>
      <c r="E38" s="167" t="s">
        <v>131</v>
      </c>
      <c r="F38" s="168">
        <v>6</v>
      </c>
      <c r="G38" s="169"/>
      <c r="H38" s="169"/>
      <c r="I38" s="169">
        <f>ROUND(F38*(G38+H38),2)</f>
        <v>0</v>
      </c>
      <c r="J38" s="167">
        <f>ROUND(F38*(N38),2)</f>
        <v>4470</v>
      </c>
      <c r="K38" s="1">
        <f>ROUND(F38*(O38),2)</f>
        <v>0</v>
      </c>
      <c r="L38" s="1">
        <f>ROUND(F38*(G38),2)</f>
        <v>0</v>
      </c>
      <c r="M38" s="1"/>
      <c r="N38" s="1">
        <v>745</v>
      </c>
      <c r="O38" s="1"/>
      <c r="P38" s="166"/>
      <c r="Q38" s="172"/>
      <c r="R38" s="172"/>
      <c r="S38" s="166"/>
      <c r="Z38">
        <v>0</v>
      </c>
    </row>
    <row r="39" spans="1:26" ht="24.95" customHeight="1" x14ac:dyDescent="0.25">
      <c r="A39" s="170"/>
      <c r="B39" s="167" t="s">
        <v>126</v>
      </c>
      <c r="C39" s="171" t="s">
        <v>134</v>
      </c>
      <c r="D39" s="167" t="s">
        <v>135</v>
      </c>
      <c r="E39" s="167" t="s">
        <v>131</v>
      </c>
      <c r="F39" s="168">
        <v>1</v>
      </c>
      <c r="G39" s="169"/>
      <c r="H39" s="169"/>
      <c r="I39" s="169">
        <f>ROUND(F39*(G39+H39),2)</f>
        <v>0</v>
      </c>
      <c r="J39" s="167">
        <f>ROUND(F39*(N39),2)</f>
        <v>525</v>
      </c>
      <c r="K39" s="1">
        <f>ROUND(F39*(O39),2)</f>
        <v>0</v>
      </c>
      <c r="L39" s="1">
        <f>ROUND(F39*(G39),2)</f>
        <v>0</v>
      </c>
      <c r="M39" s="1"/>
      <c r="N39" s="1">
        <v>525</v>
      </c>
      <c r="O39" s="1"/>
      <c r="P39" s="166"/>
      <c r="Q39" s="172"/>
      <c r="R39" s="172"/>
      <c r="S39" s="166"/>
      <c r="Z39">
        <v>0</v>
      </c>
    </row>
    <row r="40" spans="1:26" x14ac:dyDescent="0.25">
      <c r="A40" s="155"/>
      <c r="B40" s="155"/>
      <c r="C40" s="155"/>
      <c r="D40" s="155" t="s">
        <v>71</v>
      </c>
      <c r="E40" s="155"/>
      <c r="F40" s="166"/>
      <c r="G40" s="158"/>
      <c r="H40" s="158">
        <f>ROUND((SUM(M36:M39))/1,2)</f>
        <v>0</v>
      </c>
      <c r="I40" s="158">
        <f>ROUND((SUM(I36:I39))/1,2)</f>
        <v>0</v>
      </c>
      <c r="J40" s="155"/>
      <c r="K40" s="155"/>
      <c r="L40" s="155">
        <f>ROUND((SUM(L36:L39))/1,2)</f>
        <v>0</v>
      </c>
      <c r="M40" s="155">
        <f>ROUND((SUM(M36:M39))/1,2)</f>
        <v>0</v>
      </c>
      <c r="N40" s="155"/>
      <c r="O40" s="155"/>
      <c r="P40" s="173">
        <f>ROUND((SUM(P36:P39))/1,2)</f>
        <v>0</v>
      </c>
      <c r="Q40" s="152"/>
      <c r="R40" s="152"/>
      <c r="S40" s="173">
        <f>ROUND((SUM(S36:S39))/1,2)</f>
        <v>0</v>
      </c>
      <c r="T40" s="152"/>
      <c r="U40" s="152"/>
      <c r="V40" s="152"/>
      <c r="W40" s="152"/>
      <c r="X40" s="152"/>
      <c r="Y40" s="152"/>
      <c r="Z40" s="152"/>
    </row>
    <row r="41" spans="1:26" x14ac:dyDescent="0.25">
      <c r="A41" s="1"/>
      <c r="B41" s="1"/>
      <c r="C41" s="1"/>
      <c r="D41" s="1"/>
      <c r="E41" s="1"/>
      <c r="F41" s="162"/>
      <c r="G41" s="148"/>
      <c r="H41" s="148"/>
      <c r="I41" s="148"/>
      <c r="J41" s="1"/>
      <c r="K41" s="1"/>
      <c r="L41" s="1"/>
      <c r="M41" s="1"/>
      <c r="N41" s="1"/>
      <c r="O41" s="1"/>
      <c r="P41" s="1"/>
      <c r="S41" s="1"/>
    </row>
    <row r="42" spans="1:26" x14ac:dyDescent="0.25">
      <c r="A42" s="155"/>
      <c r="B42" s="155"/>
      <c r="C42" s="155"/>
      <c r="D42" s="155" t="s">
        <v>72</v>
      </c>
      <c r="E42" s="155"/>
      <c r="F42" s="166"/>
      <c r="G42" s="156"/>
      <c r="H42" s="156"/>
      <c r="I42" s="156"/>
      <c r="J42" s="155"/>
      <c r="K42" s="155"/>
      <c r="L42" s="155"/>
      <c r="M42" s="155"/>
      <c r="N42" s="155"/>
      <c r="O42" s="155"/>
      <c r="P42" s="155"/>
      <c r="Q42" s="152"/>
      <c r="R42" s="152"/>
      <c r="S42" s="155"/>
      <c r="T42" s="152"/>
      <c r="U42" s="152"/>
      <c r="V42" s="152"/>
      <c r="W42" s="152"/>
      <c r="X42" s="152"/>
      <c r="Y42" s="152"/>
      <c r="Z42" s="152"/>
    </row>
    <row r="43" spans="1:26" ht="24.95" customHeight="1" x14ac:dyDescent="0.25">
      <c r="A43" s="170"/>
      <c r="B43" s="167" t="s">
        <v>101</v>
      </c>
      <c r="C43" s="171" t="s">
        <v>136</v>
      </c>
      <c r="D43" s="167" t="s">
        <v>137</v>
      </c>
      <c r="E43" s="167" t="s">
        <v>113</v>
      </c>
      <c r="F43" s="168">
        <v>107.76524747831121</v>
      </c>
      <c r="G43" s="169"/>
      <c r="H43" s="169"/>
      <c r="I43" s="169">
        <f>ROUND(F43*(G43+H43),2)</f>
        <v>0</v>
      </c>
      <c r="J43" s="167">
        <f>ROUND(F43*(N43),2)</f>
        <v>994.67</v>
      </c>
      <c r="K43" s="1">
        <f>ROUND(F43*(O43),2)</f>
        <v>0</v>
      </c>
      <c r="L43" s="1">
        <f>ROUND(F43*(G43),2)</f>
        <v>0</v>
      </c>
      <c r="M43" s="1"/>
      <c r="N43" s="1">
        <v>9.23</v>
      </c>
      <c r="O43" s="1"/>
      <c r="P43" s="166"/>
      <c r="Q43" s="172"/>
      <c r="R43" s="172"/>
      <c r="S43" s="166"/>
      <c r="Z43">
        <v>0</v>
      </c>
    </row>
    <row r="44" spans="1:26" x14ac:dyDescent="0.25">
      <c r="A44" s="155"/>
      <c r="B44" s="155"/>
      <c r="C44" s="155"/>
      <c r="D44" s="155" t="s">
        <v>72</v>
      </c>
      <c r="E44" s="155"/>
      <c r="F44" s="166"/>
      <c r="G44" s="158"/>
      <c r="H44" s="158">
        <f>ROUND((SUM(M42:M43))/1,2)</f>
        <v>0</v>
      </c>
      <c r="I44" s="158">
        <f>ROUND((SUM(I42:I43))/1,2)</f>
        <v>0</v>
      </c>
      <c r="J44" s="155"/>
      <c r="K44" s="155"/>
      <c r="L44" s="155">
        <f>ROUND((SUM(L42:L43))/1,2)</f>
        <v>0</v>
      </c>
      <c r="M44" s="155">
        <f>ROUND((SUM(M42:M43))/1,2)</f>
        <v>0</v>
      </c>
      <c r="N44" s="155"/>
      <c r="O44" s="155"/>
      <c r="P44" s="173">
        <f>ROUND((SUM(P42:P43))/1,2)</f>
        <v>0</v>
      </c>
      <c r="Q44" s="152"/>
      <c r="R44" s="152"/>
      <c r="S44" s="173">
        <f>ROUND((SUM(S42:S43))/1,2)</f>
        <v>0</v>
      </c>
      <c r="T44" s="152"/>
      <c r="U44" s="152"/>
      <c r="V44" s="152"/>
      <c r="W44" s="152"/>
      <c r="X44" s="152"/>
      <c r="Y44" s="152"/>
      <c r="Z44" s="152"/>
    </row>
    <row r="45" spans="1:26" x14ac:dyDescent="0.25">
      <c r="A45" s="1"/>
      <c r="B45" s="1"/>
      <c r="C45" s="1"/>
      <c r="D45" s="1"/>
      <c r="E45" s="1"/>
      <c r="F45" s="162"/>
      <c r="G45" s="148"/>
      <c r="H45" s="148"/>
      <c r="I45" s="148"/>
      <c r="J45" s="1"/>
      <c r="K45" s="1"/>
      <c r="L45" s="1"/>
      <c r="M45" s="1"/>
      <c r="N45" s="1"/>
      <c r="O45" s="1"/>
      <c r="P45" s="1"/>
      <c r="S45" s="1"/>
    </row>
    <row r="46" spans="1:26" x14ac:dyDescent="0.25">
      <c r="A46" s="155"/>
      <c r="B46" s="155"/>
      <c r="C46" s="155"/>
      <c r="D46" s="2" t="s">
        <v>67</v>
      </c>
      <c r="E46" s="155"/>
      <c r="F46" s="166"/>
      <c r="G46" s="158"/>
      <c r="H46" s="158">
        <f>ROUND((SUM(M9:M45))/2,2)</f>
        <v>0</v>
      </c>
      <c r="I46" s="158">
        <f>ROUND((SUM(I9:I45))/2,2)</f>
        <v>0</v>
      </c>
      <c r="J46" s="156"/>
      <c r="K46" s="155"/>
      <c r="L46" s="156">
        <f>ROUND((SUM(L9:L45))/2,2)</f>
        <v>0</v>
      </c>
      <c r="M46" s="156">
        <f>ROUND((SUM(M9:M45))/2,2)</f>
        <v>0</v>
      </c>
      <c r="N46" s="155"/>
      <c r="O46" s="155"/>
      <c r="P46" s="173">
        <f>ROUND((SUM(P9:P45))/2,2)</f>
        <v>107.76</v>
      </c>
      <c r="S46" s="173">
        <f>ROUND((SUM(S9:S45))/2,2)</f>
        <v>0</v>
      </c>
    </row>
    <row r="47" spans="1:26" x14ac:dyDescent="0.25">
      <c r="A47" s="1"/>
      <c r="B47" s="1"/>
      <c r="C47" s="1"/>
      <c r="D47" s="1"/>
      <c r="E47" s="1"/>
      <c r="F47" s="162"/>
      <c r="G47" s="148"/>
      <c r="H47" s="148"/>
      <c r="I47" s="148"/>
      <c r="J47" s="1"/>
      <c r="K47" s="1"/>
      <c r="L47" s="1"/>
      <c r="M47" s="1"/>
      <c r="N47" s="1"/>
      <c r="O47" s="1"/>
      <c r="P47" s="1"/>
      <c r="S47" s="1"/>
    </row>
    <row r="48" spans="1:26" x14ac:dyDescent="0.25">
      <c r="A48" s="155"/>
      <c r="B48" s="155"/>
      <c r="C48" s="155"/>
      <c r="D48" s="2" t="s">
        <v>73</v>
      </c>
      <c r="E48" s="155"/>
      <c r="F48" s="166"/>
      <c r="G48" s="156"/>
      <c r="H48" s="156"/>
      <c r="I48" s="156"/>
      <c r="J48" s="155"/>
      <c r="K48" s="155"/>
      <c r="L48" s="155"/>
      <c r="M48" s="155"/>
      <c r="N48" s="155"/>
      <c r="O48" s="155"/>
      <c r="P48" s="155"/>
      <c r="Q48" s="152"/>
      <c r="R48" s="152"/>
      <c r="S48" s="155"/>
      <c r="T48" s="152"/>
      <c r="U48" s="152"/>
      <c r="V48" s="152"/>
      <c r="W48" s="152"/>
      <c r="X48" s="152"/>
      <c r="Y48" s="152"/>
      <c r="Z48" s="152"/>
    </row>
    <row r="49" spans="1:26" x14ac:dyDescent="0.25">
      <c r="A49" s="155"/>
      <c r="B49" s="155"/>
      <c r="C49" s="155"/>
      <c r="D49" s="155" t="s">
        <v>74</v>
      </c>
      <c r="E49" s="155"/>
      <c r="F49" s="166"/>
      <c r="G49" s="156"/>
      <c r="H49" s="156"/>
      <c r="I49" s="156"/>
      <c r="J49" s="155"/>
      <c r="K49" s="155"/>
      <c r="L49" s="155"/>
      <c r="M49" s="155"/>
      <c r="N49" s="155"/>
      <c r="O49" s="155"/>
      <c r="P49" s="155"/>
      <c r="Q49" s="152"/>
      <c r="R49" s="152"/>
      <c r="S49" s="155"/>
      <c r="T49" s="152"/>
      <c r="U49" s="152"/>
      <c r="V49" s="152"/>
      <c r="W49" s="152"/>
      <c r="X49" s="152"/>
      <c r="Y49" s="152"/>
      <c r="Z49" s="152"/>
    </row>
    <row r="50" spans="1:26" ht="24.95" customHeight="1" x14ac:dyDescent="0.25">
      <c r="A50" s="170"/>
      <c r="B50" s="167" t="s">
        <v>138</v>
      </c>
      <c r="C50" s="171" t="s">
        <v>139</v>
      </c>
      <c r="D50" s="167" t="s">
        <v>140</v>
      </c>
      <c r="E50" s="167" t="s">
        <v>141</v>
      </c>
      <c r="F50" s="168">
        <v>154.72899999999998</v>
      </c>
      <c r="G50" s="169"/>
      <c r="H50" s="169"/>
      <c r="I50" s="169">
        <f t="shared" ref="I50:I58" si="8">ROUND(F50*(G50+H50),2)</f>
        <v>0</v>
      </c>
      <c r="J50" s="167">
        <f t="shared" ref="J50:J58" si="9">ROUND(F50*(N50),2)</f>
        <v>751.98</v>
      </c>
      <c r="K50" s="1">
        <f t="shared" ref="K50:K58" si="10">ROUND(F50*(O50),2)</f>
        <v>0</v>
      </c>
      <c r="L50" s="1">
        <f t="shared" ref="L50:L57" si="11">ROUND(F50*(G50),2)</f>
        <v>0</v>
      </c>
      <c r="M50" s="1"/>
      <c r="N50" s="1">
        <v>4.8600000000000003</v>
      </c>
      <c r="O50" s="1"/>
      <c r="P50" s="166">
        <f>ROUND(F50*(R50),3)</f>
        <v>0.04</v>
      </c>
      <c r="Q50" s="172"/>
      <c r="R50" s="172">
        <v>2.5999999999999998E-4</v>
      </c>
      <c r="S50" s="166"/>
      <c r="Z50">
        <v>0</v>
      </c>
    </row>
    <row r="51" spans="1:26" ht="24.95" customHeight="1" x14ac:dyDescent="0.25">
      <c r="A51" s="170"/>
      <c r="B51" s="167" t="s">
        <v>138</v>
      </c>
      <c r="C51" s="171" t="s">
        <v>142</v>
      </c>
      <c r="D51" s="167" t="s">
        <v>143</v>
      </c>
      <c r="E51" s="167" t="s">
        <v>141</v>
      </c>
      <c r="F51" s="168">
        <v>212.28199999999998</v>
      </c>
      <c r="G51" s="169"/>
      <c r="H51" s="169"/>
      <c r="I51" s="169">
        <f t="shared" si="8"/>
        <v>0</v>
      </c>
      <c r="J51" s="167">
        <f t="shared" si="9"/>
        <v>1347.99</v>
      </c>
      <c r="K51" s="1">
        <f t="shared" si="10"/>
        <v>0</v>
      </c>
      <c r="L51" s="1">
        <f t="shared" si="11"/>
        <v>0</v>
      </c>
      <c r="M51" s="1"/>
      <c r="N51" s="1">
        <v>6.35</v>
      </c>
      <c r="O51" s="1"/>
      <c r="P51" s="166">
        <f>ROUND(F51*(R51),3)</f>
        <v>5.5E-2</v>
      </c>
      <c r="Q51" s="172"/>
      <c r="R51" s="172">
        <v>2.5999999999999998E-4</v>
      </c>
      <c r="S51" s="166"/>
      <c r="Z51">
        <v>0</v>
      </c>
    </row>
    <row r="52" spans="1:26" ht="24.95" customHeight="1" x14ac:dyDescent="0.25">
      <c r="A52" s="170"/>
      <c r="B52" s="167" t="s">
        <v>138</v>
      </c>
      <c r="C52" s="171" t="s">
        <v>144</v>
      </c>
      <c r="D52" s="167" t="s">
        <v>145</v>
      </c>
      <c r="E52" s="167" t="s">
        <v>91</v>
      </c>
      <c r="F52" s="168">
        <v>12.897970800000001</v>
      </c>
      <c r="G52" s="169"/>
      <c r="H52" s="169"/>
      <c r="I52" s="169">
        <f t="shared" si="8"/>
        <v>0</v>
      </c>
      <c r="J52" s="167">
        <f t="shared" si="9"/>
        <v>376.49</v>
      </c>
      <c r="K52" s="1">
        <f t="shared" si="10"/>
        <v>0</v>
      </c>
      <c r="L52" s="1">
        <f t="shared" si="11"/>
        <v>0</v>
      </c>
      <c r="M52" s="1"/>
      <c r="N52" s="1">
        <v>29.19</v>
      </c>
      <c r="O52" s="1"/>
      <c r="P52" s="166">
        <f>ROUND(F52*(R52),3)</f>
        <v>0.29799999999999999</v>
      </c>
      <c r="Q52" s="172"/>
      <c r="R52" s="172">
        <v>2.3100000000000002E-2</v>
      </c>
      <c r="S52" s="166"/>
      <c r="Z52">
        <v>0</v>
      </c>
    </row>
    <row r="53" spans="1:26" ht="24.95" customHeight="1" x14ac:dyDescent="0.25">
      <c r="A53" s="170"/>
      <c r="B53" s="167" t="s">
        <v>138</v>
      </c>
      <c r="C53" s="171" t="s">
        <v>146</v>
      </c>
      <c r="D53" s="167" t="s">
        <v>147</v>
      </c>
      <c r="E53" s="167" t="s">
        <v>108</v>
      </c>
      <c r="F53" s="168">
        <v>257</v>
      </c>
      <c r="G53" s="169"/>
      <c r="H53" s="169"/>
      <c r="I53" s="169">
        <f t="shared" si="8"/>
        <v>0</v>
      </c>
      <c r="J53" s="167">
        <f t="shared" si="9"/>
        <v>5011.5</v>
      </c>
      <c r="K53" s="1">
        <f t="shared" si="10"/>
        <v>0</v>
      </c>
      <c r="L53" s="1">
        <f t="shared" si="11"/>
        <v>0</v>
      </c>
      <c r="M53" s="1"/>
      <c r="N53" s="1">
        <v>19.5</v>
      </c>
      <c r="O53" s="1"/>
      <c r="P53" s="166">
        <f>ROUND(F53*(R53),3)</f>
        <v>4.1219999999999999</v>
      </c>
      <c r="Q53" s="172"/>
      <c r="R53" s="172">
        <v>1.6039999999999999E-2</v>
      </c>
      <c r="S53" s="166"/>
      <c r="Z53">
        <v>0</v>
      </c>
    </row>
    <row r="54" spans="1:26" ht="24.95" customHeight="1" x14ac:dyDescent="0.25">
      <c r="A54" s="170"/>
      <c r="B54" s="167" t="s">
        <v>138</v>
      </c>
      <c r="C54" s="171" t="s">
        <v>148</v>
      </c>
      <c r="D54" s="167" t="s">
        <v>149</v>
      </c>
      <c r="E54" s="167" t="s">
        <v>113</v>
      </c>
      <c r="F54" s="168">
        <v>6.9522399254800007</v>
      </c>
      <c r="G54" s="169"/>
      <c r="H54" s="169"/>
      <c r="I54" s="169">
        <f t="shared" si="8"/>
        <v>0</v>
      </c>
      <c r="J54" s="167">
        <f t="shared" si="9"/>
        <v>314.31</v>
      </c>
      <c r="K54" s="1">
        <f t="shared" si="10"/>
        <v>0</v>
      </c>
      <c r="L54" s="1">
        <f t="shared" si="11"/>
        <v>0</v>
      </c>
      <c r="M54" s="1"/>
      <c r="N54" s="1">
        <v>45.21</v>
      </c>
      <c r="O54" s="1"/>
      <c r="P54" s="166"/>
      <c r="Q54" s="172"/>
      <c r="R54" s="172"/>
      <c r="S54" s="166"/>
      <c r="Z54">
        <v>0</v>
      </c>
    </row>
    <row r="55" spans="1:26" ht="24.95" customHeight="1" x14ac:dyDescent="0.25">
      <c r="A55" s="170"/>
      <c r="B55" s="167" t="s">
        <v>126</v>
      </c>
      <c r="C55" s="171" t="s">
        <v>150</v>
      </c>
      <c r="D55" s="167" t="s">
        <v>151</v>
      </c>
      <c r="E55" s="167" t="s">
        <v>152</v>
      </c>
      <c r="F55" s="168">
        <v>8</v>
      </c>
      <c r="G55" s="169"/>
      <c r="H55" s="169"/>
      <c r="I55" s="169">
        <f t="shared" si="8"/>
        <v>0</v>
      </c>
      <c r="J55" s="167">
        <f t="shared" si="9"/>
        <v>5232</v>
      </c>
      <c r="K55" s="1">
        <f t="shared" si="10"/>
        <v>0</v>
      </c>
      <c r="L55" s="1">
        <f t="shared" si="11"/>
        <v>0</v>
      </c>
      <c r="M55" s="1"/>
      <c r="N55" s="1">
        <v>654</v>
      </c>
      <c r="O55" s="1"/>
      <c r="P55" s="166"/>
      <c r="Q55" s="172"/>
      <c r="R55" s="172"/>
      <c r="S55" s="166"/>
      <c r="Z55">
        <v>0</v>
      </c>
    </row>
    <row r="56" spans="1:26" ht="35.1" customHeight="1" x14ac:dyDescent="0.25">
      <c r="A56" s="170"/>
      <c r="B56" s="167" t="s">
        <v>126</v>
      </c>
      <c r="C56" s="171" t="s">
        <v>153</v>
      </c>
      <c r="D56" s="167" t="s">
        <v>154</v>
      </c>
      <c r="E56" s="167" t="s">
        <v>141</v>
      </c>
      <c r="F56" s="168">
        <v>166.76400000000001</v>
      </c>
      <c r="G56" s="169"/>
      <c r="H56" s="169"/>
      <c r="I56" s="169">
        <f t="shared" si="8"/>
        <v>0</v>
      </c>
      <c r="J56" s="167">
        <f t="shared" si="9"/>
        <v>3085.13</v>
      </c>
      <c r="K56" s="1">
        <f t="shared" si="10"/>
        <v>0</v>
      </c>
      <c r="L56" s="1">
        <f t="shared" si="11"/>
        <v>0</v>
      </c>
      <c r="M56" s="1"/>
      <c r="N56" s="1">
        <v>18.5</v>
      </c>
      <c r="O56" s="1"/>
      <c r="P56" s="166"/>
      <c r="Q56" s="172"/>
      <c r="R56" s="172"/>
      <c r="S56" s="166"/>
      <c r="Z56">
        <v>0</v>
      </c>
    </row>
    <row r="57" spans="1:26" ht="24.95" customHeight="1" x14ac:dyDescent="0.25">
      <c r="A57" s="170"/>
      <c r="B57" s="167" t="s">
        <v>155</v>
      </c>
      <c r="C57" s="171" t="s">
        <v>156</v>
      </c>
      <c r="D57" s="167" t="s">
        <v>157</v>
      </c>
      <c r="E57" s="167" t="s">
        <v>141</v>
      </c>
      <c r="F57" s="168">
        <v>166.76400000000001</v>
      </c>
      <c r="G57" s="169"/>
      <c r="H57" s="169"/>
      <c r="I57" s="169">
        <f t="shared" si="8"/>
        <v>0</v>
      </c>
      <c r="J57" s="167">
        <f t="shared" si="9"/>
        <v>2084.5500000000002</v>
      </c>
      <c r="K57" s="1">
        <f t="shared" si="10"/>
        <v>0</v>
      </c>
      <c r="L57" s="1">
        <f t="shared" si="11"/>
        <v>0</v>
      </c>
      <c r="M57" s="1"/>
      <c r="N57" s="1">
        <v>12.5</v>
      </c>
      <c r="O57" s="1"/>
      <c r="P57" s="166"/>
      <c r="Q57" s="172"/>
      <c r="R57" s="172"/>
      <c r="S57" s="166"/>
      <c r="Z57">
        <v>0</v>
      </c>
    </row>
    <row r="58" spans="1:26" ht="24.95" customHeight="1" x14ac:dyDescent="0.25">
      <c r="A58" s="170"/>
      <c r="B58" s="167" t="s">
        <v>158</v>
      </c>
      <c r="C58" s="171" t="s">
        <v>159</v>
      </c>
      <c r="D58" s="167" t="s">
        <v>160</v>
      </c>
      <c r="E58" s="167" t="s">
        <v>91</v>
      </c>
      <c r="F58" s="168">
        <v>4.4301708000000009</v>
      </c>
      <c r="G58" s="169"/>
      <c r="H58" s="169"/>
      <c r="I58" s="169">
        <f t="shared" si="8"/>
        <v>0</v>
      </c>
      <c r="J58" s="167">
        <f t="shared" si="9"/>
        <v>1377.78</v>
      </c>
      <c r="K58" s="1">
        <f t="shared" si="10"/>
        <v>0</v>
      </c>
      <c r="L58" s="1"/>
      <c r="M58" s="1">
        <f>ROUND(F58*(G58),2)</f>
        <v>0</v>
      </c>
      <c r="N58" s="1">
        <v>311</v>
      </c>
      <c r="O58" s="1"/>
      <c r="P58" s="166">
        <f>ROUND(F58*(R58),3)</f>
        <v>2.4369999999999998</v>
      </c>
      <c r="Q58" s="172"/>
      <c r="R58" s="172">
        <v>0.55000000000000004</v>
      </c>
      <c r="S58" s="166"/>
      <c r="Z58">
        <v>0</v>
      </c>
    </row>
    <row r="59" spans="1:26" x14ac:dyDescent="0.25">
      <c r="A59" s="155"/>
      <c r="B59" s="155"/>
      <c r="C59" s="155"/>
      <c r="D59" s="155" t="s">
        <v>74</v>
      </c>
      <c r="E59" s="155"/>
      <c r="F59" s="166"/>
      <c r="G59" s="158"/>
      <c r="H59" s="158">
        <f>ROUND((SUM(M49:M58))/1,2)</f>
        <v>0</v>
      </c>
      <c r="I59" s="158">
        <f>ROUND((SUM(I49:I58))/1,2)</f>
        <v>0</v>
      </c>
      <c r="J59" s="155"/>
      <c r="K59" s="155"/>
      <c r="L59" s="155">
        <f>ROUND((SUM(L49:L58))/1,2)</f>
        <v>0</v>
      </c>
      <c r="M59" s="155">
        <f>ROUND((SUM(M49:M58))/1,2)</f>
        <v>0</v>
      </c>
      <c r="N59" s="155"/>
      <c r="O59" s="155"/>
      <c r="P59" s="173">
        <f>ROUND((SUM(P49:P58))/1,2)</f>
        <v>6.95</v>
      </c>
      <c r="Q59" s="152"/>
      <c r="R59" s="152"/>
      <c r="S59" s="173">
        <f>ROUND((SUM(S49:S58))/1,2)</f>
        <v>0</v>
      </c>
      <c r="T59" s="152"/>
      <c r="U59" s="152"/>
      <c r="V59" s="152"/>
      <c r="W59" s="152"/>
      <c r="X59" s="152"/>
      <c r="Y59" s="152"/>
      <c r="Z59" s="152"/>
    </row>
    <row r="60" spans="1:26" x14ac:dyDescent="0.25">
      <c r="A60" s="1"/>
      <c r="B60" s="1"/>
      <c r="C60" s="1"/>
      <c r="D60" s="1"/>
      <c r="E60" s="1"/>
      <c r="F60" s="162"/>
      <c r="G60" s="148"/>
      <c r="H60" s="148"/>
      <c r="I60" s="148"/>
      <c r="J60" s="1"/>
      <c r="K60" s="1"/>
      <c r="L60" s="1"/>
      <c r="M60" s="1"/>
      <c r="N60" s="1"/>
      <c r="O60" s="1"/>
      <c r="P60" s="1"/>
      <c r="S60" s="1"/>
    </row>
    <row r="61" spans="1:26" x14ac:dyDescent="0.25">
      <c r="A61" s="155"/>
      <c r="B61" s="155"/>
      <c r="C61" s="155"/>
      <c r="D61" s="155" t="s">
        <v>75</v>
      </c>
      <c r="E61" s="155"/>
      <c r="F61" s="166"/>
      <c r="G61" s="156"/>
      <c r="H61" s="156"/>
      <c r="I61" s="156"/>
      <c r="J61" s="155"/>
      <c r="K61" s="155"/>
      <c r="L61" s="155"/>
      <c r="M61" s="155"/>
      <c r="N61" s="155"/>
      <c r="O61" s="155"/>
      <c r="P61" s="155"/>
      <c r="Q61" s="152"/>
      <c r="R61" s="152"/>
      <c r="S61" s="155"/>
      <c r="T61" s="152"/>
      <c r="U61" s="152"/>
      <c r="V61" s="152"/>
      <c r="W61" s="152"/>
      <c r="X61" s="152"/>
      <c r="Y61" s="152"/>
      <c r="Z61" s="152"/>
    </row>
    <row r="62" spans="1:26" ht="35.1" customHeight="1" x14ac:dyDescent="0.25">
      <c r="A62" s="170"/>
      <c r="B62" s="167" t="s">
        <v>161</v>
      </c>
      <c r="C62" s="171" t="s">
        <v>162</v>
      </c>
      <c r="D62" s="167" t="s">
        <v>463</v>
      </c>
      <c r="E62" s="167" t="s">
        <v>163</v>
      </c>
      <c r="F62" s="168">
        <v>257</v>
      </c>
      <c r="G62" s="169"/>
      <c r="H62" s="169"/>
      <c r="I62" s="169">
        <f>ROUND(F62*(G62+H62),2)</f>
        <v>0</v>
      </c>
      <c r="J62" s="167">
        <f>ROUND(F62*(N62),2)</f>
        <v>12736.92</v>
      </c>
      <c r="K62" s="1">
        <f>ROUND(F62*(O62),2)</f>
        <v>0</v>
      </c>
      <c r="L62" s="1">
        <f>ROUND(F62*(G62),2)</f>
        <v>0</v>
      </c>
      <c r="M62" s="1"/>
      <c r="N62" s="1">
        <v>49.56</v>
      </c>
      <c r="O62" s="1"/>
      <c r="P62" s="166">
        <f>ROUND(F62*(R62),3)</f>
        <v>2.1739999999999999</v>
      </c>
      <c r="Q62" s="172"/>
      <c r="R62" s="172">
        <v>8.4600000000000005E-3</v>
      </c>
      <c r="S62" s="166"/>
      <c r="Z62">
        <v>0</v>
      </c>
    </row>
    <row r="63" spans="1:26" ht="24.95" customHeight="1" x14ac:dyDescent="0.25">
      <c r="A63" s="170"/>
      <c r="B63" s="167" t="s">
        <v>161</v>
      </c>
      <c r="C63" s="171" t="s">
        <v>164</v>
      </c>
      <c r="D63" s="167" t="s">
        <v>464</v>
      </c>
      <c r="E63" s="167" t="s">
        <v>165</v>
      </c>
      <c r="F63" s="168">
        <v>42.14</v>
      </c>
      <c r="G63" s="169"/>
      <c r="H63" s="169"/>
      <c r="I63" s="169">
        <f>ROUND(F63*(G63+H63),2)</f>
        <v>0</v>
      </c>
      <c r="J63" s="167">
        <f>ROUND(F63*(N63),2)</f>
        <v>726.92</v>
      </c>
      <c r="K63" s="1">
        <f>ROUND(F63*(O63),2)</f>
        <v>0</v>
      </c>
      <c r="L63" s="1">
        <f>ROUND(F63*(G63),2)</f>
        <v>0</v>
      </c>
      <c r="M63" s="1"/>
      <c r="N63" s="1">
        <v>17.25</v>
      </c>
      <c r="O63" s="1"/>
      <c r="P63" s="166">
        <f>ROUND(F63*(R63),3)</f>
        <v>0.16700000000000001</v>
      </c>
      <c r="Q63" s="172"/>
      <c r="R63" s="172">
        <v>3.96E-3</v>
      </c>
      <c r="S63" s="166"/>
      <c r="Z63">
        <v>0</v>
      </c>
    </row>
    <row r="64" spans="1:26" ht="24.95" customHeight="1" x14ac:dyDescent="0.25">
      <c r="A64" s="170"/>
      <c r="B64" s="167" t="s">
        <v>161</v>
      </c>
      <c r="C64" s="171" t="s">
        <v>166</v>
      </c>
      <c r="D64" s="167" t="s">
        <v>465</v>
      </c>
      <c r="E64" s="167" t="s">
        <v>165</v>
      </c>
      <c r="F64" s="168">
        <v>78</v>
      </c>
      <c r="G64" s="169"/>
      <c r="H64" s="169"/>
      <c r="I64" s="169">
        <f>ROUND(F64*(G64+H64),2)</f>
        <v>0</v>
      </c>
      <c r="J64" s="167">
        <f>ROUND(F64*(N64),2)</f>
        <v>1501.5</v>
      </c>
      <c r="K64" s="1">
        <f>ROUND(F64*(O64),2)</f>
        <v>0</v>
      </c>
      <c r="L64" s="1">
        <f>ROUND(F64*(G64),2)</f>
        <v>0</v>
      </c>
      <c r="M64" s="1"/>
      <c r="N64" s="1">
        <v>19.25</v>
      </c>
      <c r="O64" s="1"/>
      <c r="P64" s="166">
        <f>ROUND(F64*(R64),3)</f>
        <v>0.374</v>
      </c>
      <c r="Q64" s="172"/>
      <c r="R64" s="172">
        <v>4.7999999999999996E-3</v>
      </c>
      <c r="S64" s="166"/>
      <c r="Z64">
        <v>0</v>
      </c>
    </row>
    <row r="65" spans="1:26" ht="24.95" customHeight="1" x14ac:dyDescent="0.25">
      <c r="A65" s="170"/>
      <c r="B65" s="167" t="s">
        <v>167</v>
      </c>
      <c r="C65" s="171" t="s">
        <v>168</v>
      </c>
      <c r="D65" s="167" t="s">
        <v>169</v>
      </c>
      <c r="E65" s="167" t="s">
        <v>113</v>
      </c>
      <c r="F65" s="168">
        <v>2.7154944000000003</v>
      </c>
      <c r="G65" s="169"/>
      <c r="H65" s="169"/>
      <c r="I65" s="169">
        <f>ROUND(F65*(G65+H65),2)</f>
        <v>0</v>
      </c>
      <c r="J65" s="167">
        <f>ROUND(F65*(N65),2)</f>
        <v>151.01</v>
      </c>
      <c r="K65" s="1">
        <f>ROUND(F65*(O65),2)</f>
        <v>0</v>
      </c>
      <c r="L65" s="1">
        <f>ROUND(F65*(G65),2)</f>
        <v>0</v>
      </c>
      <c r="M65" s="1"/>
      <c r="N65" s="1">
        <v>55.61</v>
      </c>
      <c r="O65" s="1"/>
      <c r="P65" s="166"/>
      <c r="Q65" s="172"/>
      <c r="R65" s="172"/>
      <c r="S65" s="166"/>
      <c r="Z65">
        <v>0</v>
      </c>
    </row>
    <row r="66" spans="1:26" x14ac:dyDescent="0.25">
      <c r="A66" s="155"/>
      <c r="B66" s="155"/>
      <c r="C66" s="155"/>
      <c r="D66" s="155" t="s">
        <v>75</v>
      </c>
      <c r="E66" s="155"/>
      <c r="F66" s="166"/>
      <c r="G66" s="158"/>
      <c r="H66" s="158">
        <f>ROUND((SUM(M61:M65))/1,2)</f>
        <v>0</v>
      </c>
      <c r="I66" s="158">
        <f>ROUND((SUM(I61:I65))/1,2)</f>
        <v>0</v>
      </c>
      <c r="J66" s="155"/>
      <c r="K66" s="155"/>
      <c r="L66" s="155">
        <f>ROUND((SUM(L61:L65))/1,2)</f>
        <v>0</v>
      </c>
      <c r="M66" s="155">
        <f>ROUND((SUM(M61:M65))/1,2)</f>
        <v>0</v>
      </c>
      <c r="N66" s="155"/>
      <c r="O66" s="155"/>
      <c r="P66" s="173">
        <f>ROUND((SUM(P61:P65))/1,2)</f>
        <v>2.72</v>
      </c>
      <c r="Q66" s="152"/>
      <c r="R66" s="152"/>
      <c r="S66" s="173">
        <f>ROUND((SUM(S61:S65))/1,2)</f>
        <v>0</v>
      </c>
      <c r="T66" s="152"/>
      <c r="U66" s="152"/>
      <c r="V66" s="152"/>
      <c r="W66" s="152"/>
      <c r="X66" s="152"/>
      <c r="Y66" s="152"/>
      <c r="Z66" s="152"/>
    </row>
    <row r="67" spans="1:26" x14ac:dyDescent="0.25">
      <c r="A67" s="1"/>
      <c r="B67" s="1"/>
      <c r="C67" s="1"/>
      <c r="D67" s="1"/>
      <c r="E67" s="1"/>
      <c r="F67" s="162"/>
      <c r="G67" s="148"/>
      <c r="H67" s="148"/>
      <c r="I67" s="148"/>
      <c r="J67" s="1"/>
      <c r="K67" s="1"/>
      <c r="L67" s="1"/>
      <c r="M67" s="1"/>
      <c r="N67" s="1"/>
      <c r="O67" s="1"/>
      <c r="P67" s="1"/>
      <c r="S67" s="1"/>
    </row>
    <row r="68" spans="1:26" x14ac:dyDescent="0.25">
      <c r="A68" s="155"/>
      <c r="B68" s="155"/>
      <c r="C68" s="155"/>
      <c r="D68" s="155" t="s">
        <v>76</v>
      </c>
      <c r="E68" s="155"/>
      <c r="F68" s="166"/>
      <c r="G68" s="156"/>
      <c r="H68" s="156"/>
      <c r="I68" s="156"/>
      <c r="J68" s="155"/>
      <c r="K68" s="155"/>
      <c r="L68" s="155"/>
      <c r="M68" s="155"/>
      <c r="N68" s="155"/>
      <c r="O68" s="155"/>
      <c r="P68" s="155"/>
      <c r="Q68" s="152"/>
      <c r="R68" s="152"/>
      <c r="S68" s="155"/>
      <c r="T68" s="152"/>
      <c r="U68" s="152"/>
      <c r="V68" s="152"/>
      <c r="W68" s="152"/>
      <c r="X68" s="152"/>
      <c r="Y68" s="152"/>
      <c r="Z68" s="152"/>
    </row>
    <row r="69" spans="1:26" ht="24.95" customHeight="1" x14ac:dyDescent="0.25">
      <c r="A69" s="170"/>
      <c r="B69" s="167" t="s">
        <v>170</v>
      </c>
      <c r="C69" s="171" t="s">
        <v>171</v>
      </c>
      <c r="D69" s="167" t="s">
        <v>172</v>
      </c>
      <c r="E69" s="167" t="s">
        <v>108</v>
      </c>
      <c r="F69" s="168">
        <v>451.78199999999998</v>
      </c>
      <c r="G69" s="169"/>
      <c r="H69" s="169"/>
      <c r="I69" s="169">
        <f>ROUND(F69*(G69+H69),2)</f>
        <v>0</v>
      </c>
      <c r="J69" s="167">
        <f>ROUND(F69*(N69),2)</f>
        <v>1251.44</v>
      </c>
      <c r="K69" s="1">
        <f>ROUND(F69*(O69),2)</f>
        <v>0</v>
      </c>
      <c r="L69" s="1">
        <f>ROUND(F69*(G69),2)</f>
        <v>0</v>
      </c>
      <c r="M69" s="1"/>
      <c r="N69" s="1">
        <v>2.77</v>
      </c>
      <c r="O69" s="1"/>
      <c r="P69" s="166">
        <f>ROUND(F69*(R69),3)</f>
        <v>0.14499999999999999</v>
      </c>
      <c r="Q69" s="172"/>
      <c r="R69" s="172">
        <v>3.1999999999999997E-4</v>
      </c>
      <c r="S69" s="166"/>
      <c r="Z69">
        <v>0</v>
      </c>
    </row>
    <row r="70" spans="1:26" ht="24.95" customHeight="1" x14ac:dyDescent="0.25">
      <c r="A70" s="170"/>
      <c r="B70" s="167" t="s">
        <v>170</v>
      </c>
      <c r="C70" s="171" t="s">
        <v>173</v>
      </c>
      <c r="D70" s="167" t="s">
        <v>466</v>
      </c>
      <c r="E70" s="167" t="s">
        <v>108</v>
      </c>
      <c r="F70" s="168">
        <v>451.78183600000011</v>
      </c>
      <c r="G70" s="169"/>
      <c r="H70" s="169"/>
      <c r="I70" s="169">
        <f>ROUND(F70*(G70+H70),2)</f>
        <v>0</v>
      </c>
      <c r="J70" s="167">
        <f>ROUND(F70*(N70),2)</f>
        <v>1459.26</v>
      </c>
      <c r="K70" s="1">
        <f>ROUND(F70*(O70),2)</f>
        <v>0</v>
      </c>
      <c r="L70" s="1">
        <f>ROUND(F70*(G70),2)</f>
        <v>0</v>
      </c>
      <c r="M70" s="1"/>
      <c r="N70" s="1">
        <v>3.23</v>
      </c>
      <c r="O70" s="1"/>
      <c r="P70" s="166">
        <f>ROUND(F70*(R70),3)</f>
        <v>0.14499999999999999</v>
      </c>
      <c r="Q70" s="172"/>
      <c r="R70" s="172">
        <v>3.1999999999999997E-4</v>
      </c>
      <c r="S70" s="166"/>
      <c r="Z70">
        <v>0</v>
      </c>
    </row>
    <row r="71" spans="1:26" x14ac:dyDescent="0.25">
      <c r="A71" s="155"/>
      <c r="B71" s="155"/>
      <c r="C71" s="155"/>
      <c r="D71" s="155" t="s">
        <v>76</v>
      </c>
      <c r="E71" s="155"/>
      <c r="F71" s="166"/>
      <c r="G71" s="158"/>
      <c r="H71" s="158"/>
      <c r="I71" s="158">
        <f>ROUND((SUM(I68:I70))/1,2)</f>
        <v>0</v>
      </c>
      <c r="J71" s="155"/>
      <c r="K71" s="155"/>
      <c r="L71" s="155">
        <f>ROUND((SUM(L68:L70))/1,2)</f>
        <v>0</v>
      </c>
      <c r="M71" s="155">
        <f>ROUND((SUM(M68:M70))/1,2)</f>
        <v>0</v>
      </c>
      <c r="N71" s="155"/>
      <c r="O71" s="155"/>
      <c r="P71" s="173">
        <f>ROUND((SUM(P68:P70))/1,2)</f>
        <v>0.28999999999999998</v>
      </c>
      <c r="S71" s="166">
        <f>ROUND((SUM(S68:S70))/1,2)</f>
        <v>0</v>
      </c>
    </row>
    <row r="72" spans="1:26" x14ac:dyDescent="0.25">
      <c r="A72" s="1"/>
      <c r="B72" s="1"/>
      <c r="C72" s="1"/>
      <c r="D72" s="1"/>
      <c r="E72" s="1"/>
      <c r="F72" s="162"/>
      <c r="G72" s="148"/>
      <c r="H72" s="148"/>
      <c r="I72" s="148"/>
      <c r="J72" s="1"/>
      <c r="K72" s="1"/>
      <c r="L72" s="1"/>
      <c r="M72" s="1"/>
      <c r="N72" s="1"/>
      <c r="O72" s="1"/>
      <c r="P72" s="1"/>
      <c r="S72" s="1"/>
    </row>
    <row r="73" spans="1:26" x14ac:dyDescent="0.25">
      <c r="A73" s="155"/>
      <c r="B73" s="155"/>
      <c r="C73" s="155"/>
      <c r="D73" s="2" t="s">
        <v>73</v>
      </c>
      <c r="E73" s="155"/>
      <c r="F73" s="166"/>
      <c r="G73" s="158"/>
      <c r="H73" s="158">
        <f>ROUND((SUM(M48:M72))/2,2)</f>
        <v>0</v>
      </c>
      <c r="I73" s="158">
        <f>ROUND((SUM(I48:I72))/2,2)</f>
        <v>0</v>
      </c>
      <c r="J73" s="155"/>
      <c r="K73" s="155"/>
      <c r="L73" s="155">
        <f>ROUND((SUM(L48:L72))/2,2)</f>
        <v>0</v>
      </c>
      <c r="M73" s="155">
        <f>ROUND((SUM(M48:M72))/2,2)</f>
        <v>0</v>
      </c>
      <c r="N73" s="155"/>
      <c r="O73" s="155"/>
      <c r="P73" s="173">
        <f>ROUND((SUM(P48:P72))/2,2)</f>
        <v>9.9600000000000009</v>
      </c>
      <c r="S73" s="173">
        <f>ROUND((SUM(S48:S72))/2,2)</f>
        <v>0</v>
      </c>
    </row>
    <row r="74" spans="1:26" x14ac:dyDescent="0.25">
      <c r="A74" s="174"/>
      <c r="B74" s="174"/>
      <c r="C74" s="174"/>
      <c r="D74" s="174" t="s">
        <v>77</v>
      </c>
      <c r="E74" s="174"/>
      <c r="F74" s="175"/>
      <c r="G74" s="176"/>
      <c r="H74" s="176">
        <f>ROUND((SUM(M9:M73))/3,2)</f>
        <v>0</v>
      </c>
      <c r="I74" s="176">
        <f>ROUND((SUM(I9:I73))/3,2)</f>
        <v>0</v>
      </c>
      <c r="J74" s="174"/>
      <c r="K74" s="174">
        <f>ROUND((SUM(K9:K73))/3,2)</f>
        <v>0</v>
      </c>
      <c r="L74" s="174">
        <f>ROUND((SUM(L9:L73))/3,2)</f>
        <v>0</v>
      </c>
      <c r="M74" s="174">
        <f>ROUND((SUM(M9:M73))/3,2)</f>
        <v>0</v>
      </c>
      <c r="N74" s="174"/>
      <c r="O74" s="174"/>
      <c r="P74" s="191">
        <f>ROUND((SUM(P9:P73))/3,2)</f>
        <v>117.72</v>
      </c>
      <c r="S74" s="175">
        <f>ROUND((SUM(S9:S73))/3,2)</f>
        <v>0</v>
      </c>
      <c r="Z74">
        <f>(SUM(Z9:Z73))</f>
        <v>0</v>
      </c>
    </row>
  </sheetData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Oddychová zóna - záhrada Panny Márie / SO 01 - Kruhový záhradný altánok so sochou Panny Márie - ASR</oddHeader>
    <oddFooter>&amp;RStrana &amp;P z &amp;N    &amp;L&amp;7Spracované systémom Systematic®pyramida.wsn, tel.: 051 77 10 585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16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37" t="s">
        <v>1</v>
      </c>
      <c r="C2" s="38"/>
      <c r="D2" s="39"/>
      <c r="E2" s="39"/>
      <c r="F2" s="39"/>
      <c r="G2" s="43" t="s">
        <v>17</v>
      </c>
      <c r="H2" s="16"/>
      <c r="I2" s="27"/>
      <c r="J2" s="31"/>
    </row>
    <row r="3" spans="1:23" ht="18" customHeight="1" x14ac:dyDescent="0.25">
      <c r="A3" s="11"/>
      <c r="B3" s="40" t="s">
        <v>174</v>
      </c>
      <c r="C3" s="41"/>
      <c r="D3" s="42"/>
      <c r="E3" s="42"/>
      <c r="F3" s="42"/>
      <c r="G3" s="17"/>
      <c r="H3" s="17"/>
      <c r="I3" s="28"/>
      <c r="J3" s="32"/>
    </row>
    <row r="4" spans="1:23" ht="18" customHeight="1" x14ac:dyDescent="0.25">
      <c r="A4" s="11"/>
      <c r="B4" s="23"/>
      <c r="C4" s="20"/>
      <c r="D4" s="17"/>
      <c r="E4" s="17"/>
      <c r="F4" s="17"/>
      <c r="G4" s="17"/>
      <c r="H4" s="17"/>
      <c r="I4" s="44" t="s">
        <v>19</v>
      </c>
      <c r="J4" s="32"/>
    </row>
    <row r="5" spans="1:23" ht="18" customHeight="1" thickBot="1" x14ac:dyDescent="0.3">
      <c r="A5" s="11"/>
      <c r="B5" s="45" t="s">
        <v>20</v>
      </c>
      <c r="C5" s="20"/>
      <c r="D5" s="17"/>
      <c r="E5" s="17"/>
      <c r="F5" s="46" t="s">
        <v>21</v>
      </c>
      <c r="G5" s="17"/>
      <c r="H5" s="17"/>
      <c r="I5" s="44" t="s">
        <v>22</v>
      </c>
      <c r="J5" s="47" t="s">
        <v>23</v>
      </c>
    </row>
    <row r="6" spans="1:23" ht="18" customHeight="1" thickTop="1" x14ac:dyDescent="0.25">
      <c r="A6" s="11"/>
      <c r="B6" s="56" t="s">
        <v>24</v>
      </c>
      <c r="C6" s="52"/>
      <c r="D6" s="53"/>
      <c r="E6" s="53"/>
      <c r="F6" s="53"/>
      <c r="G6" s="57" t="s">
        <v>25</v>
      </c>
      <c r="H6" s="53"/>
      <c r="I6" s="54"/>
      <c r="J6" s="55"/>
    </row>
    <row r="7" spans="1:23" ht="18" customHeight="1" x14ac:dyDescent="0.25">
      <c r="A7" s="11"/>
      <c r="B7" s="48"/>
      <c r="C7" s="49"/>
      <c r="D7" s="18"/>
      <c r="E7" s="18"/>
      <c r="F7" s="18"/>
      <c r="G7" s="58" t="s">
        <v>26</v>
      </c>
      <c r="H7" s="18"/>
      <c r="I7" s="29"/>
      <c r="J7" s="50"/>
    </row>
    <row r="8" spans="1:23" ht="18" customHeight="1" x14ac:dyDescent="0.25">
      <c r="A8" s="11"/>
      <c r="B8" s="45" t="s">
        <v>27</v>
      </c>
      <c r="C8" s="20"/>
      <c r="D8" s="17"/>
      <c r="E8" s="17"/>
      <c r="F8" s="17"/>
      <c r="G8" s="46" t="s">
        <v>25</v>
      </c>
      <c r="H8" s="17"/>
      <c r="I8" s="28"/>
      <c r="J8" s="32"/>
    </row>
    <row r="9" spans="1:23" ht="18" customHeight="1" x14ac:dyDescent="0.25">
      <c r="A9" s="11"/>
      <c r="B9" s="23"/>
      <c r="C9" s="20"/>
      <c r="D9" s="17"/>
      <c r="E9" s="17"/>
      <c r="F9" s="17"/>
      <c r="G9" s="46" t="s">
        <v>26</v>
      </c>
      <c r="H9" s="17"/>
      <c r="I9" s="28"/>
      <c r="J9" s="32"/>
    </row>
    <row r="10" spans="1:23" ht="18" customHeight="1" x14ac:dyDescent="0.25">
      <c r="A10" s="11"/>
      <c r="B10" s="45" t="s">
        <v>28</v>
      </c>
      <c r="C10" s="20"/>
      <c r="D10" s="17"/>
      <c r="E10" s="17"/>
      <c r="F10" s="17"/>
      <c r="G10" s="46" t="s">
        <v>25</v>
      </c>
      <c r="H10" s="17"/>
      <c r="I10" s="28"/>
      <c r="J10" s="32"/>
    </row>
    <row r="11" spans="1:23" ht="18" customHeight="1" thickBot="1" x14ac:dyDescent="0.3">
      <c r="A11" s="11"/>
      <c r="B11" s="23"/>
      <c r="C11" s="20"/>
      <c r="D11" s="17"/>
      <c r="E11" s="17"/>
      <c r="F11" s="17"/>
      <c r="G11" s="46" t="s">
        <v>26</v>
      </c>
      <c r="H11" s="17"/>
      <c r="I11" s="28"/>
      <c r="J11" s="32"/>
    </row>
    <row r="12" spans="1:23" ht="18" customHeight="1" thickTop="1" x14ac:dyDescent="0.25">
      <c r="A12" s="11"/>
      <c r="B12" s="51"/>
      <c r="C12" s="52"/>
      <c r="D12" s="53"/>
      <c r="E12" s="53"/>
      <c r="F12" s="53"/>
      <c r="G12" s="53"/>
      <c r="H12" s="53"/>
      <c r="I12" s="54"/>
      <c r="J12" s="55"/>
    </row>
    <row r="13" spans="1:23" ht="18" customHeight="1" x14ac:dyDescent="0.25">
      <c r="A13" s="11"/>
      <c r="B13" s="48"/>
      <c r="C13" s="49"/>
      <c r="D13" s="18"/>
      <c r="E13" s="18"/>
      <c r="F13" s="18"/>
      <c r="G13" s="18"/>
      <c r="H13" s="18"/>
      <c r="I13" s="29"/>
      <c r="J13" s="50"/>
    </row>
    <row r="14" spans="1:23" ht="18" customHeight="1" thickBot="1" x14ac:dyDescent="0.3">
      <c r="A14" s="11"/>
      <c r="B14" s="23"/>
      <c r="C14" s="20"/>
      <c r="D14" s="17"/>
      <c r="E14" s="17"/>
      <c r="F14" s="17"/>
      <c r="G14" s="17"/>
      <c r="H14" s="17"/>
      <c r="I14" s="28"/>
      <c r="J14" s="32"/>
    </row>
    <row r="15" spans="1:23" ht="18" customHeight="1" thickTop="1" x14ac:dyDescent="0.25">
      <c r="A15" s="11"/>
      <c r="B15" s="90" t="s">
        <v>29</v>
      </c>
      <c r="C15" s="91" t="s">
        <v>6</v>
      </c>
      <c r="D15" s="91" t="s">
        <v>56</v>
      </c>
      <c r="E15" s="92" t="s">
        <v>57</v>
      </c>
      <c r="F15" s="104" t="s">
        <v>58</v>
      </c>
      <c r="G15" s="59" t="s">
        <v>34</v>
      </c>
      <c r="H15" s="62" t="s">
        <v>35</v>
      </c>
      <c r="I15" s="27"/>
      <c r="J15" s="55"/>
    </row>
    <row r="16" spans="1:23" ht="18" customHeight="1" x14ac:dyDescent="0.25">
      <c r="A16" s="11"/>
      <c r="B16" s="93">
        <v>1</v>
      </c>
      <c r="C16" s="94" t="s">
        <v>30</v>
      </c>
      <c r="D16" s="95"/>
      <c r="E16" s="96"/>
      <c r="F16" s="105"/>
      <c r="G16" s="60">
        <v>6</v>
      </c>
      <c r="H16" s="114" t="s">
        <v>36</v>
      </c>
      <c r="I16" s="128"/>
      <c r="J16" s="125">
        <v>0</v>
      </c>
    </row>
    <row r="17" spans="1:26" ht="18" customHeight="1" x14ac:dyDescent="0.25">
      <c r="A17" s="11"/>
      <c r="B17" s="67">
        <v>2</v>
      </c>
      <c r="C17" s="70" t="s">
        <v>31</v>
      </c>
      <c r="D17" s="77"/>
      <c r="E17" s="75"/>
      <c r="F17" s="80"/>
      <c r="G17" s="61">
        <v>7</v>
      </c>
      <c r="H17" s="115" t="s">
        <v>37</v>
      </c>
      <c r="I17" s="128"/>
      <c r="J17" s="126">
        <f>'SO 12895'!Z98</f>
        <v>0</v>
      </c>
    </row>
    <row r="18" spans="1:26" ht="18" customHeight="1" x14ac:dyDescent="0.25">
      <c r="A18" s="11"/>
      <c r="B18" s="68">
        <v>3</v>
      </c>
      <c r="C18" s="71" t="s">
        <v>32</v>
      </c>
      <c r="D18" s="78">
        <f>'Rekap 12895'!B13</f>
        <v>0</v>
      </c>
      <c r="E18" s="76">
        <f>'Rekap 12895'!C13</f>
        <v>0</v>
      </c>
      <c r="F18" s="81">
        <f>'Rekap 12895'!D13</f>
        <v>0</v>
      </c>
      <c r="G18" s="61">
        <v>8</v>
      </c>
      <c r="H18" s="115" t="s">
        <v>38</v>
      </c>
      <c r="I18" s="128"/>
      <c r="J18" s="126">
        <v>0</v>
      </c>
    </row>
    <row r="19" spans="1:26" ht="18" customHeight="1" x14ac:dyDescent="0.25">
      <c r="A19" s="11"/>
      <c r="B19" s="68">
        <v>4</v>
      </c>
      <c r="C19" s="72"/>
      <c r="D19" s="78"/>
      <c r="E19" s="76"/>
      <c r="F19" s="81"/>
      <c r="G19" s="61">
        <v>9</v>
      </c>
      <c r="H19" s="124"/>
      <c r="I19" s="128"/>
      <c r="J19" s="127"/>
    </row>
    <row r="20" spans="1:26" ht="18" customHeight="1" thickBot="1" x14ac:dyDescent="0.3">
      <c r="A20" s="11"/>
      <c r="B20" s="68">
        <v>5</v>
      </c>
      <c r="C20" s="73" t="s">
        <v>33</v>
      </c>
      <c r="D20" s="79"/>
      <c r="E20" s="99"/>
      <c r="F20" s="106">
        <f>SUM(F16:F19)</f>
        <v>0</v>
      </c>
      <c r="G20" s="61">
        <v>10</v>
      </c>
      <c r="H20" s="115" t="s">
        <v>33</v>
      </c>
      <c r="I20" s="130"/>
      <c r="J20" s="98">
        <f>SUM(J16:J19)</f>
        <v>0</v>
      </c>
    </row>
    <row r="21" spans="1:26" ht="18" customHeight="1" thickTop="1" x14ac:dyDescent="0.25">
      <c r="A21" s="11"/>
      <c r="B21" s="65" t="s">
        <v>46</v>
      </c>
      <c r="C21" s="69" t="s">
        <v>7</v>
      </c>
      <c r="D21" s="74"/>
      <c r="E21" s="19"/>
      <c r="F21" s="97"/>
      <c r="G21" s="65" t="s">
        <v>52</v>
      </c>
      <c r="H21" s="62" t="s">
        <v>7</v>
      </c>
      <c r="I21" s="29"/>
      <c r="J21" s="131"/>
    </row>
    <row r="22" spans="1:26" ht="18" customHeight="1" x14ac:dyDescent="0.25">
      <c r="A22" s="11"/>
      <c r="B22" s="60">
        <v>11</v>
      </c>
      <c r="C22" s="63" t="s">
        <v>47</v>
      </c>
      <c r="D22" s="86"/>
      <c r="E22" s="88" t="s">
        <v>50</v>
      </c>
      <c r="F22" s="80">
        <f>((F16*U22*0)+(F17*V22*0)+(F18*W22*0))/100</f>
        <v>0</v>
      </c>
      <c r="G22" s="60">
        <v>16</v>
      </c>
      <c r="H22" s="114" t="s">
        <v>53</v>
      </c>
      <c r="I22" s="129" t="s">
        <v>50</v>
      </c>
      <c r="J22" s="125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61">
        <v>12</v>
      </c>
      <c r="C23" s="64" t="s">
        <v>48</v>
      </c>
      <c r="D23" s="66"/>
      <c r="E23" s="88" t="s">
        <v>51</v>
      </c>
      <c r="F23" s="81">
        <f>((F16*U23*0)+(F17*V23*0)+(F18*W23*0))/100</f>
        <v>0</v>
      </c>
      <c r="G23" s="61">
        <v>17</v>
      </c>
      <c r="H23" s="115" t="s">
        <v>54</v>
      </c>
      <c r="I23" s="129" t="s">
        <v>50</v>
      </c>
      <c r="J23" s="126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61">
        <v>13</v>
      </c>
      <c r="C24" s="64" t="s">
        <v>49</v>
      </c>
      <c r="D24" s="66"/>
      <c r="E24" s="88" t="s">
        <v>50</v>
      </c>
      <c r="F24" s="81">
        <f>((F16*U24*0)+(F17*V24*0)+(F18*W24*0))/100</f>
        <v>0</v>
      </c>
      <c r="G24" s="61">
        <v>18</v>
      </c>
      <c r="H24" s="115" t="s">
        <v>55</v>
      </c>
      <c r="I24" s="129" t="s">
        <v>51</v>
      </c>
      <c r="J24" s="126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61">
        <v>14</v>
      </c>
      <c r="C25" s="20"/>
      <c r="D25" s="66"/>
      <c r="E25" s="89"/>
      <c r="F25" s="87"/>
      <c r="G25" s="61">
        <v>19</v>
      </c>
      <c r="H25" s="124"/>
      <c r="I25" s="128"/>
      <c r="J25" s="127"/>
    </row>
    <row r="26" spans="1:26" ht="18" customHeight="1" thickBot="1" x14ac:dyDescent="0.3">
      <c r="A26" s="11"/>
      <c r="B26" s="61">
        <v>15</v>
      </c>
      <c r="C26" s="64"/>
      <c r="D26" s="66"/>
      <c r="E26" s="66"/>
      <c r="F26" s="107"/>
      <c r="G26" s="61">
        <v>20</v>
      </c>
      <c r="H26" s="115" t="s">
        <v>33</v>
      </c>
      <c r="I26" s="130"/>
      <c r="J26" s="98">
        <f>SUM(J22:J25)+SUM(F22:F25)</f>
        <v>0</v>
      </c>
    </row>
    <row r="27" spans="1:26" ht="18" customHeight="1" thickTop="1" x14ac:dyDescent="0.25">
      <c r="A27" s="11"/>
      <c r="B27" s="100"/>
      <c r="C27" s="142" t="s">
        <v>61</v>
      </c>
      <c r="D27" s="135"/>
      <c r="E27" s="101"/>
      <c r="F27" s="30"/>
      <c r="G27" s="108" t="s">
        <v>39</v>
      </c>
      <c r="H27" s="103" t="s">
        <v>40</v>
      </c>
      <c r="I27" s="29"/>
      <c r="J27" s="33"/>
    </row>
    <row r="28" spans="1:26" ht="18" customHeight="1" x14ac:dyDescent="0.25">
      <c r="A28" s="11"/>
      <c r="B28" s="26"/>
      <c r="C28" s="133"/>
      <c r="D28" s="136"/>
      <c r="E28" s="22"/>
      <c r="F28" s="11"/>
      <c r="G28" s="109">
        <v>21</v>
      </c>
      <c r="H28" s="113" t="s">
        <v>41</v>
      </c>
      <c r="I28" s="121"/>
      <c r="J28" s="117">
        <f>F20+J20+F26+J26</f>
        <v>0</v>
      </c>
    </row>
    <row r="29" spans="1:26" ht="18" customHeight="1" x14ac:dyDescent="0.25">
      <c r="A29" s="11"/>
      <c r="B29" s="82"/>
      <c r="C29" s="134"/>
      <c r="D29" s="137"/>
      <c r="E29" s="22"/>
      <c r="F29" s="11"/>
      <c r="G29" s="60">
        <v>22</v>
      </c>
      <c r="H29" s="114" t="s">
        <v>42</v>
      </c>
      <c r="I29" s="122">
        <f>J28-SUM('SO 12895'!K9:'SO 12895'!K97)</f>
        <v>0</v>
      </c>
      <c r="J29" s="118">
        <f>ROUND(((ROUND(I29,2)*20)*1/100),2)</f>
        <v>0</v>
      </c>
    </row>
    <row r="30" spans="1:26" ht="18" customHeight="1" x14ac:dyDescent="0.25">
      <c r="A30" s="11"/>
      <c r="B30" s="23"/>
      <c r="C30" s="124"/>
      <c r="D30" s="128"/>
      <c r="E30" s="22"/>
      <c r="F30" s="11"/>
      <c r="G30" s="61">
        <v>23</v>
      </c>
      <c r="H30" s="115" t="s">
        <v>43</v>
      </c>
      <c r="I30" s="88">
        <f>SUM('SO 12895'!K9:'SO 12895'!K97)</f>
        <v>0</v>
      </c>
      <c r="J30" s="119">
        <f>ROUND(((ROUND(I30,2)*0)/100),2)</f>
        <v>0</v>
      </c>
    </row>
    <row r="31" spans="1:26" ht="18" customHeight="1" x14ac:dyDescent="0.25">
      <c r="A31" s="11"/>
      <c r="B31" s="24"/>
      <c r="C31" s="138"/>
      <c r="D31" s="139"/>
      <c r="E31" s="22"/>
      <c r="F31" s="11"/>
      <c r="G31" s="109">
        <v>24</v>
      </c>
      <c r="H31" s="113" t="s">
        <v>44</v>
      </c>
      <c r="I31" s="112"/>
      <c r="J31" s="132">
        <f>SUM(J28:J30)</f>
        <v>0</v>
      </c>
    </row>
    <row r="32" spans="1:26" ht="18" customHeight="1" thickBot="1" x14ac:dyDescent="0.3">
      <c r="A32" s="11"/>
      <c r="B32" s="48"/>
      <c r="C32" s="116"/>
      <c r="D32" s="123"/>
      <c r="E32" s="83"/>
      <c r="F32" s="84"/>
      <c r="G32" s="60" t="s">
        <v>45</v>
      </c>
      <c r="H32" s="116"/>
      <c r="I32" s="123"/>
      <c r="J32" s="120"/>
    </row>
    <row r="33" spans="1:10" ht="18" customHeight="1" thickTop="1" x14ac:dyDescent="0.25">
      <c r="A33" s="11"/>
      <c r="B33" s="100"/>
      <c r="C33" s="101"/>
      <c r="D33" s="140" t="s">
        <v>59</v>
      </c>
      <c r="E33" s="15"/>
      <c r="F33" s="102"/>
      <c r="G33" s="110">
        <v>26</v>
      </c>
      <c r="H33" s="141" t="s">
        <v>60</v>
      </c>
      <c r="I33" s="30"/>
      <c r="J33" s="111"/>
    </row>
    <row r="34" spans="1:10" ht="18" customHeight="1" x14ac:dyDescent="0.25">
      <c r="A34" s="11"/>
      <c r="B34" s="25"/>
      <c r="C34" s="21"/>
      <c r="D34" s="14"/>
      <c r="E34" s="14"/>
      <c r="F34" s="14"/>
      <c r="G34" s="14"/>
      <c r="H34" s="14"/>
      <c r="I34" s="30"/>
      <c r="J34" s="34"/>
    </row>
    <row r="35" spans="1:10" ht="18" customHeight="1" x14ac:dyDescent="0.25">
      <c r="A35" s="11"/>
      <c r="B35" s="26"/>
      <c r="C35" s="22"/>
      <c r="D35" s="3"/>
      <c r="E35" s="3"/>
      <c r="F35" s="3"/>
      <c r="G35" s="3"/>
      <c r="H35" s="3"/>
      <c r="I35" s="11"/>
      <c r="J35" s="35"/>
    </row>
    <row r="36" spans="1:10" ht="18" customHeight="1" x14ac:dyDescent="0.25">
      <c r="A36" s="11"/>
      <c r="B36" s="26"/>
      <c r="C36" s="22"/>
      <c r="D36" s="3"/>
      <c r="E36" s="3"/>
      <c r="F36" s="3"/>
      <c r="G36" s="3"/>
      <c r="H36" s="3"/>
      <c r="I36" s="11"/>
      <c r="J36" s="35"/>
    </row>
    <row r="37" spans="1:10" ht="18" customHeight="1" x14ac:dyDescent="0.25">
      <c r="A37" s="11"/>
      <c r="B37" s="26"/>
      <c r="C37" s="22"/>
      <c r="D37" s="3"/>
      <c r="E37" s="3"/>
      <c r="F37" s="3"/>
      <c r="G37" s="3"/>
      <c r="H37" s="3"/>
      <c r="I37" s="11"/>
      <c r="J37" s="35"/>
    </row>
    <row r="38" spans="1:10" ht="18" customHeight="1" x14ac:dyDescent="0.25">
      <c r="A38" s="11"/>
      <c r="B38" s="26"/>
      <c r="C38" s="22"/>
      <c r="D38" s="3"/>
      <c r="E38" s="3"/>
      <c r="F38" s="3"/>
      <c r="G38" s="3"/>
      <c r="H38" s="3"/>
      <c r="I38" s="11"/>
      <c r="J38" s="35"/>
    </row>
    <row r="39" spans="1:10" ht="18" customHeight="1" x14ac:dyDescent="0.25">
      <c r="A39" s="11"/>
      <c r="B39" s="26"/>
      <c r="C39" s="22"/>
      <c r="D39" s="3"/>
      <c r="E39" s="3"/>
      <c r="F39" s="3"/>
      <c r="G39" s="3"/>
      <c r="H39" s="3"/>
      <c r="I39" s="11"/>
      <c r="J39" s="35"/>
    </row>
    <row r="40" spans="1:10" ht="18" customHeight="1" thickBot="1" x14ac:dyDescent="0.3">
      <c r="A40" s="11"/>
      <c r="B40" s="82"/>
      <c r="C40" s="83"/>
      <c r="D40" s="12"/>
      <c r="E40" s="12"/>
      <c r="F40" s="12"/>
      <c r="G40" s="12"/>
      <c r="H40" s="12"/>
      <c r="I40" s="84"/>
      <c r="J40" s="85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pageMargins left="0.7" right="0.7" top="0.75" bottom="0.75" header="0.3" footer="0.3"/>
  <pageSetup paperSize="9" scale="95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/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x14ac:dyDescent="0.25">
      <c r="A1" s="144" t="s">
        <v>24</v>
      </c>
      <c r="B1" s="143"/>
      <c r="C1" s="143"/>
      <c r="D1" s="144" t="s">
        <v>21</v>
      </c>
      <c r="E1" s="143"/>
      <c r="F1" s="143"/>
      <c r="W1">
        <v>30.126000000000001</v>
      </c>
    </row>
    <row r="2" spans="1:26" x14ac:dyDescent="0.25">
      <c r="A2" s="144" t="s">
        <v>28</v>
      </c>
      <c r="B2" s="143"/>
      <c r="C2" s="143"/>
      <c r="D2" s="144" t="s">
        <v>19</v>
      </c>
      <c r="E2" s="143"/>
      <c r="F2" s="143"/>
    </row>
    <row r="3" spans="1:26" x14ac:dyDescent="0.25">
      <c r="A3" s="144" t="s">
        <v>27</v>
      </c>
      <c r="B3" s="143"/>
      <c r="C3" s="143"/>
      <c r="D3" s="144" t="s">
        <v>65</v>
      </c>
      <c r="E3" s="143"/>
      <c r="F3" s="143"/>
    </row>
    <row r="4" spans="1:26" x14ac:dyDescent="0.25">
      <c r="A4" s="144" t="s">
        <v>1</v>
      </c>
      <c r="B4" s="143"/>
      <c r="C4" s="143"/>
      <c r="D4" s="143"/>
      <c r="E4" s="143"/>
      <c r="F4" s="143"/>
    </row>
    <row r="5" spans="1:26" x14ac:dyDescent="0.25">
      <c r="A5" s="144" t="s">
        <v>174</v>
      </c>
      <c r="B5" s="143"/>
      <c r="C5" s="143"/>
      <c r="D5" s="143"/>
      <c r="E5" s="143"/>
      <c r="F5" s="143"/>
    </row>
    <row r="6" spans="1:26" x14ac:dyDescent="0.25">
      <c r="A6" s="143"/>
      <c r="B6" s="143"/>
      <c r="C6" s="143"/>
      <c r="D6" s="143"/>
      <c r="E6" s="143"/>
      <c r="F6" s="143"/>
    </row>
    <row r="7" spans="1:26" x14ac:dyDescent="0.25">
      <c r="A7" s="143"/>
      <c r="B7" s="143"/>
      <c r="C7" s="143"/>
      <c r="D7" s="143"/>
      <c r="E7" s="143"/>
      <c r="F7" s="143"/>
    </row>
    <row r="8" spans="1:26" x14ac:dyDescent="0.25">
      <c r="A8" s="145" t="s">
        <v>66</v>
      </c>
      <c r="B8" s="143"/>
      <c r="C8" s="143"/>
      <c r="D8" s="143"/>
      <c r="E8" s="143"/>
      <c r="F8" s="143"/>
    </row>
    <row r="9" spans="1:26" x14ac:dyDescent="0.25">
      <c r="A9" s="146" t="s">
        <v>62</v>
      </c>
      <c r="B9" s="146" t="s">
        <v>56</v>
      </c>
      <c r="C9" s="146" t="s">
        <v>57</v>
      </c>
      <c r="D9" s="146" t="s">
        <v>33</v>
      </c>
      <c r="E9" s="146" t="s">
        <v>63</v>
      </c>
      <c r="F9" s="146" t="s">
        <v>64</v>
      </c>
    </row>
    <row r="10" spans="1:26" x14ac:dyDescent="0.25">
      <c r="A10" s="153" t="s">
        <v>175</v>
      </c>
      <c r="B10" s="154"/>
      <c r="C10" s="150"/>
      <c r="D10" s="150"/>
      <c r="E10" s="151"/>
      <c r="F10" s="151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</row>
    <row r="11" spans="1:26" x14ac:dyDescent="0.25">
      <c r="A11" s="155" t="s">
        <v>176</v>
      </c>
      <c r="B11" s="156">
        <f>'SO 12895'!L84</f>
        <v>0</v>
      </c>
      <c r="C11" s="156">
        <f>'SO 12895'!M84</f>
        <v>0</v>
      </c>
      <c r="D11" s="156">
        <f>'SO 12895'!I84</f>
        <v>0</v>
      </c>
      <c r="E11" s="157">
        <f>'SO 12895'!P84</f>
        <v>0</v>
      </c>
      <c r="F11" s="157">
        <f>'SO 12895'!S84</f>
        <v>0</v>
      </c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</row>
    <row r="12" spans="1:26" x14ac:dyDescent="0.25">
      <c r="A12" s="155" t="s">
        <v>177</v>
      </c>
      <c r="B12" s="156">
        <f>'SO 12895'!L95</f>
        <v>0</v>
      </c>
      <c r="C12" s="156">
        <f>'SO 12895'!M95</f>
        <v>0</v>
      </c>
      <c r="D12" s="156">
        <f>'SO 12895'!I95</f>
        <v>0</v>
      </c>
      <c r="E12" s="157">
        <f>'SO 12895'!P95</f>
        <v>0</v>
      </c>
      <c r="F12" s="157">
        <f>'SO 12895'!S95</f>
        <v>0</v>
      </c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</row>
    <row r="13" spans="1:26" x14ac:dyDescent="0.25">
      <c r="A13" s="2" t="s">
        <v>175</v>
      </c>
      <c r="B13" s="158">
        <f>'SO 12895'!L97</f>
        <v>0</v>
      </c>
      <c r="C13" s="158">
        <f>'SO 12895'!M97</f>
        <v>0</v>
      </c>
      <c r="D13" s="158">
        <f>'SO 12895'!I97</f>
        <v>0</v>
      </c>
      <c r="E13" s="159">
        <f>'SO 12895'!P97</f>
        <v>0</v>
      </c>
      <c r="F13" s="159">
        <f>'SO 12895'!S97</f>
        <v>0</v>
      </c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</row>
    <row r="14" spans="1:26" x14ac:dyDescent="0.25">
      <c r="A14" s="1"/>
      <c r="B14" s="148"/>
      <c r="C14" s="148"/>
      <c r="D14" s="148"/>
      <c r="E14" s="147"/>
      <c r="F14" s="147"/>
    </row>
    <row r="15" spans="1:26" x14ac:dyDescent="0.25">
      <c r="A15" s="2" t="s">
        <v>77</v>
      </c>
      <c r="B15" s="158">
        <f>'SO 12895'!L98</f>
        <v>0</v>
      </c>
      <c r="C15" s="158">
        <f>'SO 12895'!M98</f>
        <v>0</v>
      </c>
      <c r="D15" s="158">
        <f>'SO 12895'!I98</f>
        <v>0</v>
      </c>
      <c r="E15" s="159">
        <f>'SO 12895'!P98</f>
        <v>0</v>
      </c>
      <c r="F15" s="159">
        <f>'SO 12895'!S98</f>
        <v>0</v>
      </c>
      <c r="G15" s="152"/>
      <c r="H15" s="152"/>
      <c r="I15" s="152"/>
      <c r="J15" s="152"/>
      <c r="K15" s="152"/>
      <c r="L15" s="152"/>
      <c r="M15" s="152"/>
      <c r="N15" s="152"/>
      <c r="O15" s="152"/>
      <c r="P15" s="152"/>
      <c r="Q15" s="152"/>
      <c r="R15" s="152"/>
      <c r="S15" s="152"/>
      <c r="T15" s="152"/>
      <c r="U15" s="152"/>
      <c r="V15" s="152"/>
      <c r="W15" s="152"/>
      <c r="X15" s="152"/>
      <c r="Y15" s="152"/>
      <c r="Z15" s="152"/>
    </row>
    <row r="16" spans="1:26" x14ac:dyDescent="0.25">
      <c r="A16" s="1"/>
      <c r="B16" s="148"/>
      <c r="C16" s="148"/>
      <c r="D16" s="148"/>
      <c r="E16" s="147"/>
      <c r="F16" s="147"/>
    </row>
    <row r="17" spans="1:6" x14ac:dyDescent="0.25">
      <c r="A17" s="1"/>
      <c r="B17" s="148"/>
      <c r="C17" s="148"/>
      <c r="D17" s="148"/>
      <c r="E17" s="147"/>
      <c r="F17" s="147"/>
    </row>
    <row r="18" spans="1:6" x14ac:dyDescent="0.25">
      <c r="A18" s="1"/>
      <c r="B18" s="148"/>
      <c r="C18" s="148"/>
      <c r="D18" s="148"/>
      <c r="E18" s="147"/>
      <c r="F18" s="147"/>
    </row>
    <row r="19" spans="1:6" x14ac:dyDescent="0.25">
      <c r="A19" s="1"/>
      <c r="B19" s="148"/>
      <c r="C19" s="148"/>
      <c r="D19" s="148"/>
      <c r="E19" s="147"/>
      <c r="F19" s="147"/>
    </row>
    <row r="20" spans="1:6" x14ac:dyDescent="0.25">
      <c r="A20" s="1"/>
      <c r="B20" s="148"/>
      <c r="C20" s="148"/>
      <c r="D20" s="148"/>
      <c r="E20" s="147"/>
      <c r="F20" s="147"/>
    </row>
    <row r="21" spans="1:6" x14ac:dyDescent="0.25">
      <c r="A21" s="1"/>
      <c r="B21" s="148"/>
      <c r="C21" s="148"/>
      <c r="D21" s="148"/>
      <c r="E21" s="147"/>
      <c r="F21" s="147"/>
    </row>
    <row r="22" spans="1:6" x14ac:dyDescent="0.25">
      <c r="A22" s="1"/>
      <c r="B22" s="148"/>
      <c r="C22" s="148"/>
      <c r="D22" s="148"/>
      <c r="E22" s="147"/>
      <c r="F22" s="147"/>
    </row>
    <row r="23" spans="1:6" x14ac:dyDescent="0.25">
      <c r="A23" s="1"/>
      <c r="B23" s="148"/>
      <c r="C23" s="148"/>
      <c r="D23" s="148"/>
      <c r="E23" s="147"/>
      <c r="F23" s="147"/>
    </row>
    <row r="24" spans="1:6" x14ac:dyDescent="0.25">
      <c r="A24" s="1"/>
      <c r="B24" s="148"/>
      <c r="C24" s="148"/>
      <c r="D24" s="148"/>
      <c r="E24" s="147"/>
      <c r="F24" s="147"/>
    </row>
    <row r="25" spans="1:6" x14ac:dyDescent="0.25">
      <c r="A25" s="1"/>
      <c r="B25" s="148"/>
      <c r="C25" s="148"/>
      <c r="D25" s="148"/>
      <c r="E25" s="147"/>
      <c r="F25" s="147"/>
    </row>
    <row r="26" spans="1:6" x14ac:dyDescent="0.25">
      <c r="A26" s="1"/>
      <c r="B26" s="148"/>
      <c r="C26" s="148"/>
      <c r="D26" s="148"/>
      <c r="E26" s="147"/>
      <c r="F26" s="147"/>
    </row>
    <row r="27" spans="1:6" x14ac:dyDescent="0.25">
      <c r="A27" s="1"/>
      <c r="B27" s="148"/>
      <c r="C27" s="148"/>
      <c r="D27" s="148"/>
      <c r="E27" s="147"/>
      <c r="F27" s="147"/>
    </row>
    <row r="28" spans="1:6" x14ac:dyDescent="0.25">
      <c r="A28" s="1"/>
      <c r="B28" s="148"/>
      <c r="C28" s="148"/>
      <c r="D28" s="148"/>
      <c r="E28" s="147"/>
      <c r="F28" s="147"/>
    </row>
    <row r="29" spans="1:6" x14ac:dyDescent="0.25">
      <c r="A29" s="1"/>
      <c r="B29" s="148"/>
      <c r="C29" s="148"/>
      <c r="D29" s="148"/>
      <c r="E29" s="147"/>
      <c r="F29" s="147"/>
    </row>
    <row r="30" spans="1:6" x14ac:dyDescent="0.25">
      <c r="A30" s="1"/>
      <c r="B30" s="148"/>
      <c r="C30" s="148"/>
      <c r="D30" s="148"/>
      <c r="E30" s="147"/>
      <c r="F30" s="147"/>
    </row>
    <row r="31" spans="1:6" x14ac:dyDescent="0.25">
      <c r="A31" s="1"/>
      <c r="B31" s="148"/>
      <c r="C31" s="148"/>
      <c r="D31" s="148"/>
      <c r="E31" s="147"/>
      <c r="F31" s="147"/>
    </row>
    <row r="32" spans="1:6" x14ac:dyDescent="0.25">
      <c r="A32" s="1"/>
      <c r="B32" s="148"/>
      <c r="C32" s="148"/>
      <c r="D32" s="148"/>
      <c r="E32" s="147"/>
      <c r="F32" s="147"/>
    </row>
    <row r="33" spans="1:6" x14ac:dyDescent="0.25">
      <c r="A33" s="1"/>
      <c r="B33" s="148"/>
      <c r="C33" s="148"/>
      <c r="D33" s="148"/>
      <c r="E33" s="147"/>
      <c r="F33" s="147"/>
    </row>
    <row r="34" spans="1:6" x14ac:dyDescent="0.25">
      <c r="A34" s="1"/>
      <c r="B34" s="148"/>
      <c r="C34" s="148"/>
      <c r="D34" s="148"/>
      <c r="E34" s="147"/>
      <c r="F34" s="147"/>
    </row>
    <row r="35" spans="1:6" x14ac:dyDescent="0.25">
      <c r="A35" s="1"/>
      <c r="B35" s="148"/>
      <c r="C35" s="148"/>
      <c r="D35" s="148"/>
      <c r="E35" s="147"/>
      <c r="F35" s="147"/>
    </row>
    <row r="36" spans="1:6" x14ac:dyDescent="0.25">
      <c r="A36" s="1"/>
      <c r="B36" s="148"/>
      <c r="C36" s="148"/>
      <c r="D36" s="148"/>
      <c r="E36" s="147"/>
      <c r="F36" s="147"/>
    </row>
    <row r="37" spans="1:6" x14ac:dyDescent="0.25">
      <c r="A37" s="1"/>
      <c r="B37" s="148"/>
      <c r="C37" s="148"/>
      <c r="D37" s="148"/>
      <c r="E37" s="147"/>
      <c r="F37" s="147"/>
    </row>
    <row r="38" spans="1:6" x14ac:dyDescent="0.25">
      <c r="A38" s="1"/>
      <c r="B38" s="148"/>
      <c r="C38" s="148"/>
      <c r="D38" s="148"/>
      <c r="E38" s="147"/>
      <c r="F38" s="147"/>
    </row>
    <row r="39" spans="1:6" x14ac:dyDescent="0.25">
      <c r="A39" s="1"/>
      <c r="B39" s="148"/>
      <c r="C39" s="148"/>
      <c r="D39" s="148"/>
      <c r="E39" s="147"/>
      <c r="F39" s="147"/>
    </row>
    <row r="40" spans="1:6" x14ac:dyDescent="0.25">
      <c r="A40" s="1"/>
      <c r="B40" s="148"/>
      <c r="C40" s="148"/>
      <c r="D40" s="148"/>
      <c r="E40" s="147"/>
      <c r="F40" s="147"/>
    </row>
    <row r="41" spans="1:6" x14ac:dyDescent="0.25">
      <c r="A41" s="1"/>
      <c r="B41" s="148"/>
      <c r="C41" s="148"/>
      <c r="D41" s="148"/>
      <c r="E41" s="147"/>
      <c r="F41" s="147"/>
    </row>
    <row r="42" spans="1:6" x14ac:dyDescent="0.25">
      <c r="A42" s="1"/>
      <c r="B42" s="148"/>
      <c r="C42" s="148"/>
      <c r="D42" s="148"/>
      <c r="E42" s="147"/>
      <c r="F42" s="147"/>
    </row>
    <row r="43" spans="1:6" x14ac:dyDescent="0.25">
      <c r="A43" s="1"/>
      <c r="B43" s="148"/>
      <c r="C43" s="148"/>
      <c r="D43" s="148"/>
      <c r="E43" s="147"/>
      <c r="F43" s="147"/>
    </row>
    <row r="44" spans="1:6" x14ac:dyDescent="0.25">
      <c r="A44" s="1"/>
      <c r="B44" s="148"/>
      <c r="C44" s="148"/>
      <c r="D44" s="148"/>
      <c r="E44" s="147"/>
      <c r="F44" s="147"/>
    </row>
    <row r="45" spans="1:6" x14ac:dyDescent="0.25">
      <c r="A45" s="1"/>
      <c r="B45" s="148"/>
      <c r="C45" s="148"/>
      <c r="D45" s="148"/>
      <c r="E45" s="147"/>
      <c r="F45" s="147"/>
    </row>
    <row r="46" spans="1:6" x14ac:dyDescent="0.25">
      <c r="A46" s="1"/>
      <c r="B46" s="148"/>
      <c r="C46" s="148"/>
      <c r="D46" s="148"/>
      <c r="E46" s="147"/>
      <c r="F46" s="147"/>
    </row>
    <row r="47" spans="1:6" x14ac:dyDescent="0.25">
      <c r="A47" s="1"/>
      <c r="B47" s="148"/>
      <c r="C47" s="148"/>
      <c r="D47" s="148"/>
      <c r="E47" s="147"/>
      <c r="F47" s="147"/>
    </row>
    <row r="48" spans="1:6" x14ac:dyDescent="0.25">
      <c r="A48" s="1"/>
      <c r="B48" s="148"/>
      <c r="C48" s="148"/>
      <c r="D48" s="148"/>
      <c r="E48" s="147"/>
      <c r="F48" s="147"/>
    </row>
    <row r="49" spans="1:6" x14ac:dyDescent="0.25">
      <c r="A49" s="1"/>
      <c r="B49" s="148"/>
      <c r="C49" s="148"/>
      <c r="D49" s="148"/>
      <c r="E49" s="147"/>
      <c r="F49" s="147"/>
    </row>
    <row r="50" spans="1:6" x14ac:dyDescent="0.25">
      <c r="A50" s="1"/>
      <c r="B50" s="148"/>
      <c r="C50" s="148"/>
      <c r="D50" s="148"/>
      <c r="E50" s="147"/>
      <c r="F50" s="147"/>
    </row>
    <row r="51" spans="1:6" x14ac:dyDescent="0.25">
      <c r="A51" s="1"/>
      <c r="B51" s="148"/>
      <c r="C51" s="148"/>
      <c r="D51" s="148"/>
      <c r="E51" s="147"/>
      <c r="F51" s="147"/>
    </row>
    <row r="52" spans="1:6" x14ac:dyDescent="0.25">
      <c r="A52" s="1"/>
      <c r="B52" s="148"/>
      <c r="C52" s="148"/>
      <c r="D52" s="148"/>
      <c r="E52" s="147"/>
      <c r="F52" s="147"/>
    </row>
    <row r="53" spans="1:6" x14ac:dyDescent="0.25">
      <c r="A53" s="1"/>
      <c r="B53" s="148"/>
      <c r="C53" s="148"/>
      <c r="D53" s="148"/>
      <c r="E53" s="147"/>
      <c r="F53" s="147"/>
    </row>
    <row r="54" spans="1:6" x14ac:dyDescent="0.25">
      <c r="A54" s="1"/>
      <c r="B54" s="148"/>
      <c r="C54" s="148"/>
      <c r="D54" s="148"/>
      <c r="E54" s="147"/>
      <c r="F54" s="147"/>
    </row>
    <row r="55" spans="1:6" x14ac:dyDescent="0.25">
      <c r="A55" s="1"/>
      <c r="B55" s="148"/>
      <c r="C55" s="148"/>
      <c r="D55" s="148"/>
      <c r="E55" s="147"/>
      <c r="F55" s="147"/>
    </row>
    <row r="56" spans="1:6" x14ac:dyDescent="0.25">
      <c r="A56" s="1"/>
      <c r="B56" s="148"/>
      <c r="C56" s="148"/>
      <c r="D56" s="148"/>
      <c r="E56" s="147"/>
      <c r="F56" s="147"/>
    </row>
    <row r="57" spans="1:6" x14ac:dyDescent="0.25">
      <c r="A57" s="1"/>
      <c r="B57" s="148"/>
      <c r="C57" s="148"/>
      <c r="D57" s="148"/>
      <c r="E57" s="147"/>
      <c r="F57" s="147"/>
    </row>
    <row r="58" spans="1:6" x14ac:dyDescent="0.25">
      <c r="A58" s="1"/>
      <c r="B58" s="148"/>
      <c r="C58" s="148"/>
      <c r="D58" s="148"/>
      <c r="E58" s="147"/>
      <c r="F58" s="147"/>
    </row>
    <row r="59" spans="1:6" x14ac:dyDescent="0.25">
      <c r="A59" s="1"/>
      <c r="B59" s="148"/>
      <c r="C59" s="148"/>
      <c r="D59" s="148"/>
      <c r="E59" s="147"/>
      <c r="F59" s="147"/>
    </row>
    <row r="60" spans="1:6" x14ac:dyDescent="0.25">
      <c r="A60" s="1"/>
      <c r="B60" s="148"/>
      <c r="C60" s="148"/>
      <c r="D60" s="148"/>
      <c r="E60" s="147"/>
      <c r="F60" s="147"/>
    </row>
    <row r="61" spans="1:6" x14ac:dyDescent="0.25">
      <c r="A61" s="1"/>
      <c r="B61" s="148"/>
      <c r="C61" s="148"/>
      <c r="D61" s="148"/>
      <c r="E61" s="147"/>
      <c r="F61" s="147"/>
    </row>
    <row r="62" spans="1:6" x14ac:dyDescent="0.25">
      <c r="A62" s="1"/>
      <c r="B62" s="148"/>
      <c r="C62" s="148"/>
      <c r="D62" s="148"/>
      <c r="E62" s="147"/>
      <c r="F62" s="147"/>
    </row>
    <row r="63" spans="1:6" x14ac:dyDescent="0.25">
      <c r="A63" s="1"/>
      <c r="B63" s="148"/>
      <c r="C63" s="148"/>
      <c r="D63" s="148"/>
      <c r="E63" s="147"/>
      <c r="F63" s="147"/>
    </row>
    <row r="64" spans="1:6" x14ac:dyDescent="0.25">
      <c r="A64" s="1"/>
      <c r="B64" s="1"/>
      <c r="C64" s="1"/>
      <c r="D64" s="1"/>
      <c r="E64" s="1"/>
      <c r="F64" s="1"/>
    </row>
    <row r="65" spans="1:6" x14ac:dyDescent="0.25">
      <c r="A65" s="1"/>
      <c r="B65" s="1"/>
      <c r="C65" s="1"/>
      <c r="D65" s="1"/>
      <c r="E65" s="1"/>
      <c r="F65" s="1"/>
    </row>
    <row r="66" spans="1:6" x14ac:dyDescent="0.25">
      <c r="A66" s="1"/>
      <c r="B66" s="1"/>
      <c r="C66" s="1"/>
      <c r="D66" s="1"/>
      <c r="E66" s="1"/>
      <c r="F66" s="1"/>
    </row>
    <row r="67" spans="1:6" x14ac:dyDescent="0.25">
      <c r="A67" s="1"/>
      <c r="B67" s="1"/>
      <c r="C67" s="1"/>
      <c r="D67" s="1"/>
      <c r="E67" s="1"/>
      <c r="F67" s="1"/>
    </row>
    <row r="68" spans="1:6" x14ac:dyDescent="0.25">
      <c r="A68" s="1"/>
      <c r="B68" s="1"/>
      <c r="C68" s="1"/>
      <c r="D68" s="1"/>
      <c r="E68" s="1"/>
      <c r="F68" s="1"/>
    </row>
    <row r="69" spans="1:6" x14ac:dyDescent="0.25">
      <c r="A69" s="1"/>
      <c r="B69" s="1"/>
      <c r="C69" s="1"/>
      <c r="D69" s="1"/>
      <c r="E69" s="1"/>
      <c r="F69" s="1"/>
    </row>
    <row r="70" spans="1:6" x14ac:dyDescent="0.25">
      <c r="A70" s="1"/>
      <c r="B70" s="1"/>
      <c r="C70" s="1"/>
      <c r="D70" s="1"/>
      <c r="E70" s="1"/>
      <c r="F70" s="1"/>
    </row>
    <row r="71" spans="1:6" x14ac:dyDescent="0.25">
      <c r="A71" s="1"/>
      <c r="B71" s="1"/>
      <c r="C71" s="1"/>
      <c r="D71" s="1"/>
      <c r="E71" s="1"/>
      <c r="F71" s="1"/>
    </row>
    <row r="72" spans="1:6" x14ac:dyDescent="0.25">
      <c r="A72" s="1"/>
      <c r="B72" s="1"/>
      <c r="C72" s="1"/>
      <c r="D72" s="1"/>
      <c r="E72" s="1"/>
      <c r="F72" s="1"/>
    </row>
    <row r="73" spans="1:6" x14ac:dyDescent="0.25">
      <c r="A73" s="1"/>
      <c r="B73" s="1"/>
      <c r="C73" s="1"/>
      <c r="D73" s="1"/>
      <c r="E73" s="1"/>
      <c r="F73" s="1"/>
    </row>
    <row r="74" spans="1:6" x14ac:dyDescent="0.25">
      <c r="A74" s="1"/>
      <c r="B74" s="1"/>
      <c r="C74" s="1"/>
      <c r="D74" s="1"/>
      <c r="E74" s="1"/>
      <c r="F74" s="1"/>
    </row>
    <row r="75" spans="1:6" x14ac:dyDescent="0.25">
      <c r="A75" s="1"/>
      <c r="B75" s="1"/>
      <c r="C75" s="1"/>
      <c r="D75" s="1"/>
      <c r="E75" s="1"/>
      <c r="F75" s="1"/>
    </row>
    <row r="76" spans="1:6" x14ac:dyDescent="0.25">
      <c r="A76" s="1"/>
      <c r="B76" s="1"/>
      <c r="C76" s="1"/>
      <c r="D76" s="1"/>
      <c r="E76" s="1"/>
      <c r="F76" s="1"/>
    </row>
    <row r="77" spans="1:6" x14ac:dyDescent="0.25">
      <c r="A77" s="1"/>
      <c r="B77" s="1"/>
      <c r="C77" s="1"/>
      <c r="D77" s="1"/>
      <c r="E77" s="1"/>
      <c r="F77" s="1"/>
    </row>
    <row r="78" spans="1:6" x14ac:dyDescent="0.25">
      <c r="A78" s="1"/>
      <c r="B78" s="1"/>
      <c r="C78" s="1"/>
      <c r="D78" s="1"/>
      <c r="E78" s="1"/>
      <c r="F78" s="1"/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printOptions horizontalCentered="1"/>
  <pageMargins left="0.7" right="0.7" top="0.75" bottom="0.75" header="0.3" footer="0.3"/>
  <pageSetup paperSize="9" scale="95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8"/>
  <sheetViews>
    <sheetView workbookViewId="0">
      <pane ySplit="8" topLeftCell="A9" activePane="bottomLeft" state="frozen"/>
      <selection pane="bottomLeft" activeCell="G94" sqref="G11:G94"/>
    </sheetView>
  </sheetViews>
  <sheetFormatPr defaultColWidth="0" defaultRowHeight="15" x14ac:dyDescent="0.25"/>
  <cols>
    <col min="1" max="1" width="4.7109375" hidden="1" customWidth="1"/>
    <col min="2" max="2" width="6.7109375" customWidth="1"/>
    <col min="3" max="3" width="10.7109375" customWidth="1"/>
    <col min="4" max="4" width="44.7109375" customWidth="1"/>
    <col min="5" max="5" width="5.7109375" customWidth="1"/>
    <col min="6" max="6" width="10.7109375" customWidth="1"/>
    <col min="7" max="7" width="11.7109375" customWidth="1"/>
    <col min="8" max="8" width="9.7109375" hidden="1" customWidth="1"/>
    <col min="9" max="9" width="11.7109375" customWidth="1"/>
    <col min="10" max="15" width="0" hidden="1" customWidth="1"/>
    <col min="16" max="16" width="7.7109375" customWidth="1"/>
    <col min="17" max="18" width="0" hidden="1" customWidth="1"/>
    <col min="19" max="19" width="7.7109375" customWidth="1"/>
    <col min="20" max="26" width="0" hidden="1" customWidth="1"/>
    <col min="27" max="27" width="9.140625" customWidth="1"/>
    <col min="28" max="16384" width="9.140625" hidden="1"/>
  </cols>
  <sheetData>
    <row r="1" spans="1:26" x14ac:dyDescent="0.25">
      <c r="A1" s="3"/>
      <c r="B1" s="5" t="s">
        <v>24</v>
      </c>
      <c r="C1" s="3"/>
      <c r="D1" s="3"/>
      <c r="E1" s="5" t="s">
        <v>21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3"/>
      <c r="W1">
        <v>30.126000000000001</v>
      </c>
    </row>
    <row r="2" spans="1:26" x14ac:dyDescent="0.25">
      <c r="A2" s="3"/>
      <c r="B2" s="5" t="s">
        <v>28</v>
      </c>
      <c r="C2" s="3"/>
      <c r="D2" s="3"/>
      <c r="E2" s="5" t="s">
        <v>19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S2" s="3"/>
    </row>
    <row r="3" spans="1:26" x14ac:dyDescent="0.25">
      <c r="A3" s="3"/>
      <c r="B3" s="5" t="s">
        <v>27</v>
      </c>
      <c r="C3" s="3"/>
      <c r="D3" s="3"/>
      <c r="E3" s="5" t="s">
        <v>65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S3" s="3"/>
    </row>
    <row r="4" spans="1:26" x14ac:dyDescent="0.25">
      <c r="A4" s="3"/>
      <c r="B4" s="5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</row>
    <row r="5" spans="1:26" x14ac:dyDescent="0.25">
      <c r="A5" s="3"/>
      <c r="B5" s="5" t="s">
        <v>174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</row>
    <row r="7" spans="1:26" x14ac:dyDescent="0.25">
      <c r="A7" s="12"/>
      <c r="B7" s="13" t="s">
        <v>66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</row>
    <row r="8" spans="1:26" ht="15.75" x14ac:dyDescent="0.25">
      <c r="A8" s="163" t="s">
        <v>78</v>
      </c>
      <c r="B8" s="163" t="s">
        <v>79</v>
      </c>
      <c r="C8" s="163" t="s">
        <v>80</v>
      </c>
      <c r="D8" s="163" t="s">
        <v>81</v>
      </c>
      <c r="E8" s="163" t="s">
        <v>82</v>
      </c>
      <c r="F8" s="163" t="s">
        <v>83</v>
      </c>
      <c r="G8" s="163" t="s">
        <v>84</v>
      </c>
      <c r="H8" s="163" t="s">
        <v>57</v>
      </c>
      <c r="I8" s="163" t="s">
        <v>85</v>
      </c>
      <c r="J8" s="163"/>
      <c r="K8" s="163"/>
      <c r="L8" s="163"/>
      <c r="M8" s="163"/>
      <c r="N8" s="163"/>
      <c r="O8" s="163"/>
      <c r="P8" s="163" t="s">
        <v>86</v>
      </c>
      <c r="Q8" s="160"/>
      <c r="R8" s="160"/>
      <c r="S8" s="163" t="s">
        <v>87</v>
      </c>
      <c r="T8" s="161"/>
      <c r="U8" s="161"/>
      <c r="V8" s="161"/>
      <c r="W8" s="161"/>
      <c r="X8" s="161"/>
      <c r="Y8" s="161"/>
      <c r="Z8" s="161"/>
    </row>
    <row r="9" spans="1:26" x14ac:dyDescent="0.25">
      <c r="A9" s="149"/>
      <c r="B9" s="149"/>
      <c r="C9" s="164"/>
      <c r="D9" s="153" t="s">
        <v>175</v>
      </c>
      <c r="E9" s="149"/>
      <c r="F9" s="165"/>
      <c r="G9" s="150"/>
      <c r="H9" s="150"/>
      <c r="I9" s="150"/>
      <c r="J9" s="149"/>
      <c r="K9" s="149"/>
      <c r="L9" s="149"/>
      <c r="M9" s="149"/>
      <c r="N9" s="149"/>
      <c r="O9" s="149"/>
      <c r="P9" s="149"/>
      <c r="Q9" s="152"/>
      <c r="R9" s="152"/>
      <c r="S9" s="149"/>
      <c r="T9" s="152"/>
      <c r="U9" s="152"/>
      <c r="V9" s="152"/>
      <c r="W9" s="152"/>
      <c r="X9" s="152"/>
      <c r="Y9" s="152"/>
      <c r="Z9" s="152"/>
    </row>
    <row r="10" spans="1:26" x14ac:dyDescent="0.25">
      <c r="A10" s="155"/>
      <c r="B10" s="155"/>
      <c r="C10" s="155"/>
      <c r="D10" s="155" t="s">
        <v>176</v>
      </c>
      <c r="E10" s="155"/>
      <c r="F10" s="166"/>
      <c r="G10" s="156"/>
      <c r="H10" s="156"/>
      <c r="I10" s="156"/>
      <c r="J10" s="155"/>
      <c r="K10" s="155"/>
      <c r="L10" s="155"/>
      <c r="M10" s="155"/>
      <c r="N10" s="155"/>
      <c r="O10" s="155"/>
      <c r="P10" s="155"/>
      <c r="Q10" s="152"/>
      <c r="R10" s="152"/>
      <c r="S10" s="155"/>
      <c r="T10" s="152"/>
      <c r="U10" s="152"/>
      <c r="V10" s="152"/>
      <c r="W10" s="152"/>
      <c r="X10" s="152"/>
      <c r="Y10" s="152"/>
      <c r="Z10" s="152"/>
    </row>
    <row r="11" spans="1:26" ht="24.95" customHeight="1" x14ac:dyDescent="0.25">
      <c r="A11" s="170"/>
      <c r="B11" s="167" t="s">
        <v>178</v>
      </c>
      <c r="C11" s="171" t="s">
        <v>179</v>
      </c>
      <c r="D11" s="167" t="s">
        <v>180</v>
      </c>
      <c r="E11" s="167" t="s">
        <v>181</v>
      </c>
      <c r="F11" s="168">
        <v>11</v>
      </c>
      <c r="G11" s="169"/>
      <c r="H11" s="169"/>
      <c r="I11" s="169">
        <f t="shared" ref="I11:I42" si="0">ROUND(F11*(G11+H11),2)</f>
        <v>0</v>
      </c>
      <c r="J11" s="167">
        <f t="shared" ref="J11:J42" si="1">ROUND(F11*(N11),2)</f>
        <v>8.14</v>
      </c>
      <c r="K11" s="1">
        <f t="shared" ref="K11:K42" si="2">ROUND(F11*(O11),2)</f>
        <v>0</v>
      </c>
      <c r="L11" s="1">
        <f t="shared" ref="L11:L42" si="3">ROUND(F11*(G11),2)</f>
        <v>0</v>
      </c>
      <c r="M11" s="1"/>
      <c r="N11" s="1">
        <v>0.74</v>
      </c>
      <c r="O11" s="1"/>
      <c r="P11" s="166"/>
      <c r="Q11" s="172"/>
      <c r="R11" s="172"/>
      <c r="S11" s="166"/>
      <c r="Z11">
        <v>0</v>
      </c>
    </row>
    <row r="12" spans="1:26" ht="24.95" customHeight="1" x14ac:dyDescent="0.25">
      <c r="A12" s="170"/>
      <c r="B12" s="167" t="s">
        <v>178</v>
      </c>
      <c r="C12" s="171" t="s">
        <v>182</v>
      </c>
      <c r="D12" s="167" t="s">
        <v>183</v>
      </c>
      <c r="E12" s="167" t="s">
        <v>181</v>
      </c>
      <c r="F12" s="168">
        <v>6</v>
      </c>
      <c r="G12" s="169"/>
      <c r="H12" s="169"/>
      <c r="I12" s="169">
        <f t="shared" si="0"/>
        <v>0</v>
      </c>
      <c r="J12" s="167">
        <f t="shared" si="1"/>
        <v>4.38</v>
      </c>
      <c r="K12" s="1">
        <f t="shared" si="2"/>
        <v>0</v>
      </c>
      <c r="L12" s="1">
        <f t="shared" si="3"/>
        <v>0</v>
      </c>
      <c r="M12" s="1"/>
      <c r="N12" s="1">
        <v>0.73</v>
      </c>
      <c r="O12" s="1"/>
      <c r="P12" s="166"/>
      <c r="Q12" s="172"/>
      <c r="R12" s="172"/>
      <c r="S12" s="166"/>
      <c r="Z12">
        <v>0</v>
      </c>
    </row>
    <row r="13" spans="1:26" ht="24.95" customHeight="1" x14ac:dyDescent="0.25">
      <c r="A13" s="170"/>
      <c r="B13" s="167" t="s">
        <v>178</v>
      </c>
      <c r="C13" s="171" t="s">
        <v>184</v>
      </c>
      <c r="D13" s="167" t="s">
        <v>185</v>
      </c>
      <c r="E13" s="167" t="s">
        <v>181</v>
      </c>
      <c r="F13" s="168">
        <v>1</v>
      </c>
      <c r="G13" s="169"/>
      <c r="H13" s="169"/>
      <c r="I13" s="169">
        <f t="shared" si="0"/>
        <v>0</v>
      </c>
      <c r="J13" s="167">
        <f t="shared" si="1"/>
        <v>9.9600000000000009</v>
      </c>
      <c r="K13" s="1">
        <f t="shared" si="2"/>
        <v>0</v>
      </c>
      <c r="L13" s="1">
        <f t="shared" si="3"/>
        <v>0</v>
      </c>
      <c r="M13" s="1"/>
      <c r="N13" s="1">
        <v>9.9600000000000009</v>
      </c>
      <c r="O13" s="1"/>
      <c r="P13" s="166"/>
      <c r="Q13" s="172"/>
      <c r="R13" s="172"/>
      <c r="S13" s="166"/>
      <c r="Z13">
        <v>0</v>
      </c>
    </row>
    <row r="14" spans="1:26" ht="24.95" customHeight="1" x14ac:dyDescent="0.25">
      <c r="A14" s="170"/>
      <c r="B14" s="167" t="s">
        <v>178</v>
      </c>
      <c r="C14" s="171" t="s">
        <v>186</v>
      </c>
      <c r="D14" s="167" t="s">
        <v>187</v>
      </c>
      <c r="E14" s="167" t="s">
        <v>141</v>
      </c>
      <c r="F14" s="168">
        <v>120</v>
      </c>
      <c r="G14" s="169"/>
      <c r="H14" s="169"/>
      <c r="I14" s="169">
        <f t="shared" si="0"/>
        <v>0</v>
      </c>
      <c r="J14" s="167">
        <f t="shared" si="1"/>
        <v>116.4</v>
      </c>
      <c r="K14" s="1">
        <f t="shared" si="2"/>
        <v>0</v>
      </c>
      <c r="L14" s="1">
        <f t="shared" si="3"/>
        <v>0</v>
      </c>
      <c r="M14" s="1"/>
      <c r="N14" s="1">
        <v>0.97</v>
      </c>
      <c r="O14" s="1"/>
      <c r="P14" s="166"/>
      <c r="Q14" s="172"/>
      <c r="R14" s="172"/>
      <c r="S14" s="166"/>
      <c r="Z14">
        <v>0</v>
      </c>
    </row>
    <row r="15" spans="1:26" ht="24.95" customHeight="1" x14ac:dyDescent="0.25">
      <c r="A15" s="170"/>
      <c r="B15" s="167" t="s">
        <v>178</v>
      </c>
      <c r="C15" s="171" t="s">
        <v>188</v>
      </c>
      <c r="D15" s="167" t="s">
        <v>189</v>
      </c>
      <c r="E15" s="167" t="s">
        <v>141</v>
      </c>
      <c r="F15" s="168">
        <v>25</v>
      </c>
      <c r="G15" s="169"/>
      <c r="H15" s="169"/>
      <c r="I15" s="169">
        <f t="shared" si="0"/>
        <v>0</v>
      </c>
      <c r="J15" s="167">
        <f t="shared" si="1"/>
        <v>32.25</v>
      </c>
      <c r="K15" s="1">
        <f t="shared" si="2"/>
        <v>0</v>
      </c>
      <c r="L15" s="1">
        <f t="shared" si="3"/>
        <v>0</v>
      </c>
      <c r="M15" s="1"/>
      <c r="N15" s="1">
        <v>1.29</v>
      </c>
      <c r="O15" s="1"/>
      <c r="P15" s="166"/>
      <c r="Q15" s="172"/>
      <c r="R15" s="172"/>
      <c r="S15" s="166"/>
      <c r="Z15">
        <v>0</v>
      </c>
    </row>
    <row r="16" spans="1:26" ht="24.95" customHeight="1" x14ac:dyDescent="0.25">
      <c r="A16" s="170"/>
      <c r="B16" s="167" t="s">
        <v>178</v>
      </c>
      <c r="C16" s="171" t="s">
        <v>190</v>
      </c>
      <c r="D16" s="167" t="s">
        <v>191</v>
      </c>
      <c r="E16" s="167" t="s">
        <v>181</v>
      </c>
      <c r="F16" s="168">
        <v>8</v>
      </c>
      <c r="G16" s="169"/>
      <c r="H16" s="169"/>
      <c r="I16" s="169">
        <f t="shared" si="0"/>
        <v>0</v>
      </c>
      <c r="J16" s="167">
        <f t="shared" si="1"/>
        <v>12.56</v>
      </c>
      <c r="K16" s="1">
        <f t="shared" si="2"/>
        <v>0</v>
      </c>
      <c r="L16" s="1">
        <f t="shared" si="3"/>
        <v>0</v>
      </c>
      <c r="M16" s="1"/>
      <c r="N16" s="1">
        <v>1.5699999999999998</v>
      </c>
      <c r="O16" s="1"/>
      <c r="P16" s="166"/>
      <c r="Q16" s="172"/>
      <c r="R16" s="172"/>
      <c r="S16" s="166"/>
      <c r="Z16">
        <v>0</v>
      </c>
    </row>
    <row r="17" spans="1:26" ht="24.95" customHeight="1" x14ac:dyDescent="0.25">
      <c r="A17" s="170"/>
      <c r="B17" s="167" t="s">
        <v>178</v>
      </c>
      <c r="C17" s="171" t="s">
        <v>192</v>
      </c>
      <c r="D17" s="167" t="s">
        <v>193</v>
      </c>
      <c r="E17" s="167" t="s">
        <v>181</v>
      </c>
      <c r="F17" s="168">
        <v>250</v>
      </c>
      <c r="G17" s="169"/>
      <c r="H17" s="169"/>
      <c r="I17" s="169">
        <f t="shared" si="0"/>
        <v>0</v>
      </c>
      <c r="J17" s="167">
        <f t="shared" si="1"/>
        <v>527.5</v>
      </c>
      <c r="K17" s="1">
        <f t="shared" si="2"/>
        <v>0</v>
      </c>
      <c r="L17" s="1">
        <f t="shared" si="3"/>
        <v>0</v>
      </c>
      <c r="M17" s="1"/>
      <c r="N17" s="1">
        <v>2.11</v>
      </c>
      <c r="O17" s="1"/>
      <c r="P17" s="166"/>
      <c r="Q17" s="172"/>
      <c r="R17" s="172"/>
      <c r="S17" s="166"/>
      <c r="Z17">
        <v>0</v>
      </c>
    </row>
    <row r="18" spans="1:26" ht="24.95" customHeight="1" x14ac:dyDescent="0.25">
      <c r="A18" s="170"/>
      <c r="B18" s="167" t="s">
        <v>178</v>
      </c>
      <c r="C18" s="171" t="s">
        <v>194</v>
      </c>
      <c r="D18" s="167" t="s">
        <v>195</v>
      </c>
      <c r="E18" s="167" t="s">
        <v>181</v>
      </c>
      <c r="F18" s="168">
        <v>3</v>
      </c>
      <c r="G18" s="169"/>
      <c r="H18" s="169"/>
      <c r="I18" s="169">
        <f t="shared" si="0"/>
        <v>0</v>
      </c>
      <c r="J18" s="167">
        <f t="shared" si="1"/>
        <v>4.08</v>
      </c>
      <c r="K18" s="1">
        <f t="shared" si="2"/>
        <v>0</v>
      </c>
      <c r="L18" s="1">
        <f t="shared" si="3"/>
        <v>0</v>
      </c>
      <c r="M18" s="1"/>
      <c r="N18" s="1">
        <v>1.3599999999999999</v>
      </c>
      <c r="O18" s="1"/>
      <c r="P18" s="166"/>
      <c r="Q18" s="172"/>
      <c r="R18" s="172"/>
      <c r="S18" s="166"/>
      <c r="Z18">
        <v>0</v>
      </c>
    </row>
    <row r="19" spans="1:26" ht="24.95" customHeight="1" x14ac:dyDescent="0.25">
      <c r="A19" s="170"/>
      <c r="B19" s="167" t="s">
        <v>178</v>
      </c>
      <c r="C19" s="171" t="s">
        <v>196</v>
      </c>
      <c r="D19" s="167" t="s">
        <v>197</v>
      </c>
      <c r="E19" s="167" t="s">
        <v>181</v>
      </c>
      <c r="F19" s="168">
        <v>10</v>
      </c>
      <c r="G19" s="169"/>
      <c r="H19" s="169"/>
      <c r="I19" s="169">
        <f t="shared" si="0"/>
        <v>0</v>
      </c>
      <c r="J19" s="167">
        <f t="shared" si="1"/>
        <v>21.6</v>
      </c>
      <c r="K19" s="1">
        <f t="shared" si="2"/>
        <v>0</v>
      </c>
      <c r="L19" s="1">
        <f t="shared" si="3"/>
        <v>0</v>
      </c>
      <c r="M19" s="1"/>
      <c r="N19" s="1">
        <v>2.16</v>
      </c>
      <c r="O19" s="1"/>
      <c r="P19" s="166"/>
      <c r="Q19" s="172"/>
      <c r="R19" s="172"/>
      <c r="S19" s="166"/>
      <c r="Z19">
        <v>0</v>
      </c>
    </row>
    <row r="20" spans="1:26" ht="24.95" customHeight="1" x14ac:dyDescent="0.25">
      <c r="A20" s="170"/>
      <c r="B20" s="167" t="s">
        <v>178</v>
      </c>
      <c r="C20" s="171" t="s">
        <v>198</v>
      </c>
      <c r="D20" s="167" t="s">
        <v>199</v>
      </c>
      <c r="E20" s="167" t="s">
        <v>181</v>
      </c>
      <c r="F20" s="168">
        <v>16</v>
      </c>
      <c r="G20" s="169"/>
      <c r="H20" s="169"/>
      <c r="I20" s="169">
        <f t="shared" si="0"/>
        <v>0</v>
      </c>
      <c r="J20" s="167">
        <f t="shared" si="1"/>
        <v>34.56</v>
      </c>
      <c r="K20" s="1">
        <f t="shared" si="2"/>
        <v>0</v>
      </c>
      <c r="L20" s="1">
        <f t="shared" si="3"/>
        <v>0</v>
      </c>
      <c r="M20" s="1"/>
      <c r="N20" s="1">
        <v>2.16</v>
      </c>
      <c r="O20" s="1"/>
      <c r="P20" s="166"/>
      <c r="Q20" s="172"/>
      <c r="R20" s="172"/>
      <c r="S20" s="166"/>
      <c r="Z20">
        <v>0</v>
      </c>
    </row>
    <row r="21" spans="1:26" ht="24.95" customHeight="1" x14ac:dyDescent="0.25">
      <c r="A21" s="170"/>
      <c r="B21" s="167" t="s">
        <v>178</v>
      </c>
      <c r="C21" s="171" t="s">
        <v>200</v>
      </c>
      <c r="D21" s="167" t="s">
        <v>201</v>
      </c>
      <c r="E21" s="167" t="s">
        <v>181</v>
      </c>
      <c r="F21" s="168">
        <v>4</v>
      </c>
      <c r="G21" s="169"/>
      <c r="H21" s="169"/>
      <c r="I21" s="169">
        <f t="shared" si="0"/>
        <v>0</v>
      </c>
      <c r="J21" s="167">
        <f t="shared" si="1"/>
        <v>38.6</v>
      </c>
      <c r="K21" s="1">
        <f t="shared" si="2"/>
        <v>0</v>
      </c>
      <c r="L21" s="1">
        <f t="shared" si="3"/>
        <v>0</v>
      </c>
      <c r="M21" s="1"/>
      <c r="N21" s="1">
        <v>9.65</v>
      </c>
      <c r="O21" s="1"/>
      <c r="P21" s="166"/>
      <c r="Q21" s="172"/>
      <c r="R21" s="172"/>
      <c r="S21" s="166"/>
      <c r="Z21">
        <v>0</v>
      </c>
    </row>
    <row r="22" spans="1:26" ht="24.95" customHeight="1" x14ac:dyDescent="0.25">
      <c r="A22" s="170"/>
      <c r="B22" s="167" t="s">
        <v>178</v>
      </c>
      <c r="C22" s="171" t="s">
        <v>202</v>
      </c>
      <c r="D22" s="167" t="s">
        <v>203</v>
      </c>
      <c r="E22" s="167" t="s">
        <v>181</v>
      </c>
      <c r="F22" s="168">
        <v>8</v>
      </c>
      <c r="G22" s="169"/>
      <c r="H22" s="169"/>
      <c r="I22" s="169">
        <f t="shared" si="0"/>
        <v>0</v>
      </c>
      <c r="J22" s="167">
        <f t="shared" si="1"/>
        <v>34.880000000000003</v>
      </c>
      <c r="K22" s="1">
        <f t="shared" si="2"/>
        <v>0</v>
      </c>
      <c r="L22" s="1">
        <f t="shared" si="3"/>
        <v>0</v>
      </c>
      <c r="M22" s="1"/>
      <c r="N22" s="1">
        <v>4.3600000000000003</v>
      </c>
      <c r="O22" s="1"/>
      <c r="P22" s="166"/>
      <c r="Q22" s="172"/>
      <c r="R22" s="172"/>
      <c r="S22" s="166"/>
      <c r="Z22">
        <v>0</v>
      </c>
    </row>
    <row r="23" spans="1:26" ht="24.95" customHeight="1" x14ac:dyDescent="0.25">
      <c r="A23" s="170"/>
      <c r="B23" s="167" t="s">
        <v>178</v>
      </c>
      <c r="C23" s="171" t="s">
        <v>204</v>
      </c>
      <c r="D23" s="167" t="s">
        <v>205</v>
      </c>
      <c r="E23" s="167" t="s">
        <v>181</v>
      </c>
      <c r="F23" s="168">
        <v>4</v>
      </c>
      <c r="G23" s="169"/>
      <c r="H23" s="169"/>
      <c r="I23" s="169">
        <f t="shared" si="0"/>
        <v>0</v>
      </c>
      <c r="J23" s="167">
        <f t="shared" si="1"/>
        <v>8.44</v>
      </c>
      <c r="K23" s="1">
        <f t="shared" si="2"/>
        <v>0</v>
      </c>
      <c r="L23" s="1">
        <f t="shared" si="3"/>
        <v>0</v>
      </c>
      <c r="M23" s="1"/>
      <c r="N23" s="1">
        <v>2.11</v>
      </c>
      <c r="O23" s="1"/>
      <c r="P23" s="166"/>
      <c r="Q23" s="172"/>
      <c r="R23" s="172"/>
      <c r="S23" s="166"/>
      <c r="Z23">
        <v>0</v>
      </c>
    </row>
    <row r="24" spans="1:26" ht="24.95" customHeight="1" x14ac:dyDescent="0.25">
      <c r="A24" s="170"/>
      <c r="B24" s="167" t="s">
        <v>178</v>
      </c>
      <c r="C24" s="171" t="s">
        <v>206</v>
      </c>
      <c r="D24" s="167" t="s">
        <v>207</v>
      </c>
      <c r="E24" s="167" t="s">
        <v>141</v>
      </c>
      <c r="F24" s="168">
        <v>140</v>
      </c>
      <c r="G24" s="169"/>
      <c r="H24" s="169"/>
      <c r="I24" s="169">
        <f t="shared" si="0"/>
        <v>0</v>
      </c>
      <c r="J24" s="167">
        <f t="shared" si="1"/>
        <v>238</v>
      </c>
      <c r="K24" s="1">
        <f t="shared" si="2"/>
        <v>0</v>
      </c>
      <c r="L24" s="1">
        <f t="shared" si="3"/>
        <v>0</v>
      </c>
      <c r="M24" s="1"/>
      <c r="N24" s="1">
        <v>1.7</v>
      </c>
      <c r="O24" s="1"/>
      <c r="P24" s="166"/>
      <c r="Q24" s="172"/>
      <c r="R24" s="172"/>
      <c r="S24" s="166"/>
      <c r="Z24">
        <v>0</v>
      </c>
    </row>
    <row r="25" spans="1:26" ht="24.95" customHeight="1" x14ac:dyDescent="0.25">
      <c r="A25" s="170"/>
      <c r="B25" s="167" t="s">
        <v>178</v>
      </c>
      <c r="C25" s="171" t="s">
        <v>208</v>
      </c>
      <c r="D25" s="167" t="s">
        <v>209</v>
      </c>
      <c r="E25" s="167" t="s">
        <v>181</v>
      </c>
      <c r="F25" s="168">
        <v>20</v>
      </c>
      <c r="G25" s="169"/>
      <c r="H25" s="169"/>
      <c r="I25" s="169">
        <f t="shared" si="0"/>
        <v>0</v>
      </c>
      <c r="J25" s="167">
        <f t="shared" si="1"/>
        <v>31.8</v>
      </c>
      <c r="K25" s="1">
        <f t="shared" si="2"/>
        <v>0</v>
      </c>
      <c r="L25" s="1">
        <f t="shared" si="3"/>
        <v>0</v>
      </c>
      <c r="M25" s="1"/>
      <c r="N25" s="1">
        <v>1.5899999999999999</v>
      </c>
      <c r="O25" s="1"/>
      <c r="P25" s="166"/>
      <c r="Q25" s="172"/>
      <c r="R25" s="172"/>
      <c r="S25" s="166"/>
      <c r="Z25">
        <v>0</v>
      </c>
    </row>
    <row r="26" spans="1:26" ht="24.95" customHeight="1" x14ac:dyDescent="0.25">
      <c r="A26" s="170"/>
      <c r="B26" s="167" t="s">
        <v>178</v>
      </c>
      <c r="C26" s="171" t="s">
        <v>210</v>
      </c>
      <c r="D26" s="167" t="s">
        <v>211</v>
      </c>
      <c r="E26" s="167" t="s">
        <v>181</v>
      </c>
      <c r="F26" s="168">
        <v>4</v>
      </c>
      <c r="G26" s="169"/>
      <c r="H26" s="169"/>
      <c r="I26" s="169">
        <f t="shared" si="0"/>
        <v>0</v>
      </c>
      <c r="J26" s="167">
        <f t="shared" si="1"/>
        <v>9.08</v>
      </c>
      <c r="K26" s="1">
        <f t="shared" si="2"/>
        <v>0</v>
      </c>
      <c r="L26" s="1">
        <f t="shared" si="3"/>
        <v>0</v>
      </c>
      <c r="M26" s="1"/>
      <c r="N26" s="1">
        <v>2.27</v>
      </c>
      <c r="O26" s="1"/>
      <c r="P26" s="166"/>
      <c r="Q26" s="172"/>
      <c r="R26" s="172"/>
      <c r="S26" s="166"/>
      <c r="Z26">
        <v>0</v>
      </c>
    </row>
    <row r="27" spans="1:26" ht="24.95" customHeight="1" x14ac:dyDescent="0.25">
      <c r="A27" s="170"/>
      <c r="B27" s="167" t="s">
        <v>178</v>
      </c>
      <c r="C27" s="171" t="s">
        <v>212</v>
      </c>
      <c r="D27" s="167" t="s">
        <v>213</v>
      </c>
      <c r="E27" s="167" t="s">
        <v>181</v>
      </c>
      <c r="F27" s="168">
        <v>16</v>
      </c>
      <c r="G27" s="169"/>
      <c r="H27" s="169"/>
      <c r="I27" s="169">
        <f t="shared" si="0"/>
        <v>0</v>
      </c>
      <c r="J27" s="167">
        <f t="shared" si="1"/>
        <v>29.44</v>
      </c>
      <c r="K27" s="1">
        <f t="shared" si="2"/>
        <v>0</v>
      </c>
      <c r="L27" s="1">
        <f t="shared" si="3"/>
        <v>0</v>
      </c>
      <c r="M27" s="1"/>
      <c r="N27" s="1">
        <v>1.8399999999999999</v>
      </c>
      <c r="O27" s="1"/>
      <c r="P27" s="166"/>
      <c r="Q27" s="172"/>
      <c r="R27" s="172"/>
      <c r="S27" s="166"/>
      <c r="Z27">
        <v>0</v>
      </c>
    </row>
    <row r="28" spans="1:26" ht="24.95" customHeight="1" x14ac:dyDescent="0.25">
      <c r="A28" s="170"/>
      <c r="B28" s="167" t="s">
        <v>178</v>
      </c>
      <c r="C28" s="171" t="s">
        <v>214</v>
      </c>
      <c r="D28" s="167" t="s">
        <v>215</v>
      </c>
      <c r="E28" s="167" t="s">
        <v>181</v>
      </c>
      <c r="F28" s="168">
        <v>4</v>
      </c>
      <c r="G28" s="169"/>
      <c r="H28" s="169"/>
      <c r="I28" s="169">
        <f t="shared" si="0"/>
        <v>0</v>
      </c>
      <c r="J28" s="167">
        <f t="shared" si="1"/>
        <v>3.88</v>
      </c>
      <c r="K28" s="1">
        <f t="shared" si="2"/>
        <v>0</v>
      </c>
      <c r="L28" s="1">
        <f t="shared" si="3"/>
        <v>0</v>
      </c>
      <c r="M28" s="1"/>
      <c r="N28" s="1">
        <v>0.97</v>
      </c>
      <c r="O28" s="1"/>
      <c r="P28" s="166"/>
      <c r="Q28" s="172"/>
      <c r="R28" s="172"/>
      <c r="S28" s="166"/>
      <c r="Z28">
        <v>0</v>
      </c>
    </row>
    <row r="29" spans="1:26" ht="24.95" customHeight="1" x14ac:dyDescent="0.25">
      <c r="A29" s="170"/>
      <c r="B29" s="167" t="s">
        <v>178</v>
      </c>
      <c r="C29" s="171" t="s">
        <v>216</v>
      </c>
      <c r="D29" s="167" t="s">
        <v>217</v>
      </c>
      <c r="E29" s="167" t="s">
        <v>141</v>
      </c>
      <c r="F29" s="168">
        <v>190</v>
      </c>
      <c r="G29" s="169"/>
      <c r="H29" s="169"/>
      <c r="I29" s="169">
        <f t="shared" si="0"/>
        <v>0</v>
      </c>
      <c r="J29" s="167">
        <f t="shared" si="1"/>
        <v>47.5</v>
      </c>
      <c r="K29" s="1">
        <f t="shared" si="2"/>
        <v>0</v>
      </c>
      <c r="L29" s="1">
        <f t="shared" si="3"/>
        <v>0</v>
      </c>
      <c r="M29" s="1"/>
      <c r="N29" s="1">
        <v>0.25</v>
      </c>
      <c r="O29" s="1"/>
      <c r="P29" s="166"/>
      <c r="Q29" s="172"/>
      <c r="R29" s="172"/>
      <c r="S29" s="166"/>
      <c r="Z29">
        <v>0</v>
      </c>
    </row>
    <row r="30" spans="1:26" ht="24.95" customHeight="1" x14ac:dyDescent="0.25">
      <c r="A30" s="170"/>
      <c r="B30" s="167" t="s">
        <v>178</v>
      </c>
      <c r="C30" s="171" t="s">
        <v>218</v>
      </c>
      <c r="D30" s="167" t="s">
        <v>219</v>
      </c>
      <c r="E30" s="167" t="s">
        <v>141</v>
      </c>
      <c r="F30" s="168">
        <v>43</v>
      </c>
      <c r="G30" s="169"/>
      <c r="H30" s="169"/>
      <c r="I30" s="169">
        <f t="shared" si="0"/>
        <v>0</v>
      </c>
      <c r="J30" s="167">
        <f t="shared" si="1"/>
        <v>13.33</v>
      </c>
      <c r="K30" s="1">
        <f t="shared" si="2"/>
        <v>0</v>
      </c>
      <c r="L30" s="1">
        <f t="shared" si="3"/>
        <v>0</v>
      </c>
      <c r="M30" s="1"/>
      <c r="N30" s="1">
        <v>0.31</v>
      </c>
      <c r="O30" s="1"/>
      <c r="P30" s="166"/>
      <c r="Q30" s="172"/>
      <c r="R30" s="172"/>
      <c r="S30" s="166"/>
      <c r="Z30">
        <v>0</v>
      </c>
    </row>
    <row r="31" spans="1:26" ht="24.95" customHeight="1" x14ac:dyDescent="0.25">
      <c r="A31" s="170"/>
      <c r="B31" s="167" t="s">
        <v>126</v>
      </c>
      <c r="C31" s="171" t="s">
        <v>220</v>
      </c>
      <c r="D31" s="167" t="s">
        <v>221</v>
      </c>
      <c r="E31" s="167" t="s">
        <v>181</v>
      </c>
      <c r="F31" s="168">
        <v>3</v>
      </c>
      <c r="G31" s="169"/>
      <c r="H31" s="169"/>
      <c r="I31" s="169">
        <f t="shared" si="0"/>
        <v>0</v>
      </c>
      <c r="J31" s="167">
        <f t="shared" si="1"/>
        <v>14.76</v>
      </c>
      <c r="K31" s="1">
        <f t="shared" si="2"/>
        <v>0</v>
      </c>
      <c r="L31" s="1">
        <f t="shared" si="3"/>
        <v>0</v>
      </c>
      <c r="M31" s="1"/>
      <c r="N31" s="1">
        <v>4.92</v>
      </c>
      <c r="O31" s="1"/>
      <c r="P31" s="166"/>
      <c r="Q31" s="172"/>
      <c r="R31" s="172"/>
      <c r="S31" s="166"/>
      <c r="Z31">
        <v>0</v>
      </c>
    </row>
    <row r="32" spans="1:26" ht="24.95" customHeight="1" x14ac:dyDescent="0.25">
      <c r="A32" s="170"/>
      <c r="B32" s="167" t="s">
        <v>155</v>
      </c>
      <c r="C32" s="171" t="s">
        <v>222</v>
      </c>
      <c r="D32" s="167" t="s">
        <v>223</v>
      </c>
      <c r="E32" s="167" t="s">
        <v>224</v>
      </c>
      <c r="F32" s="168">
        <v>70</v>
      </c>
      <c r="G32" s="169"/>
      <c r="H32" s="169"/>
      <c r="I32" s="169">
        <f t="shared" si="0"/>
        <v>0</v>
      </c>
      <c r="J32" s="167">
        <f t="shared" si="1"/>
        <v>5.6</v>
      </c>
      <c r="K32" s="1">
        <f t="shared" si="2"/>
        <v>0</v>
      </c>
      <c r="L32" s="1">
        <f t="shared" si="3"/>
        <v>0</v>
      </c>
      <c r="M32" s="1"/>
      <c r="N32" s="1">
        <v>0.08</v>
      </c>
      <c r="O32" s="1"/>
      <c r="P32" s="166"/>
      <c r="Q32" s="172"/>
      <c r="R32" s="172"/>
      <c r="S32" s="166"/>
      <c r="Z32">
        <v>0</v>
      </c>
    </row>
    <row r="33" spans="1:26" ht="24.95" customHeight="1" x14ac:dyDescent="0.25">
      <c r="A33" s="170"/>
      <c r="B33" s="167" t="s">
        <v>155</v>
      </c>
      <c r="C33" s="171" t="s">
        <v>225</v>
      </c>
      <c r="D33" s="167" t="s">
        <v>226</v>
      </c>
      <c r="E33" s="167" t="s">
        <v>141</v>
      </c>
      <c r="F33" s="168">
        <v>6</v>
      </c>
      <c r="G33" s="169"/>
      <c r="H33" s="169"/>
      <c r="I33" s="169">
        <f t="shared" si="0"/>
        <v>0</v>
      </c>
      <c r="J33" s="167">
        <f t="shared" si="1"/>
        <v>7.56</v>
      </c>
      <c r="K33" s="1">
        <f t="shared" si="2"/>
        <v>0</v>
      </c>
      <c r="L33" s="1">
        <f t="shared" si="3"/>
        <v>0</v>
      </c>
      <c r="M33" s="1"/>
      <c r="N33" s="1">
        <v>1.26</v>
      </c>
      <c r="O33" s="1"/>
      <c r="P33" s="166"/>
      <c r="Q33" s="172"/>
      <c r="R33" s="172"/>
      <c r="S33" s="166"/>
      <c r="Z33">
        <v>0</v>
      </c>
    </row>
    <row r="34" spans="1:26" ht="24.95" customHeight="1" x14ac:dyDescent="0.25">
      <c r="A34" s="170"/>
      <c r="B34" s="167" t="s">
        <v>155</v>
      </c>
      <c r="C34" s="171" t="s">
        <v>227</v>
      </c>
      <c r="D34" s="167" t="s">
        <v>228</v>
      </c>
      <c r="E34" s="167" t="s">
        <v>141</v>
      </c>
      <c r="F34" s="168">
        <v>70</v>
      </c>
      <c r="G34" s="169"/>
      <c r="H34" s="169"/>
      <c r="I34" s="169">
        <f t="shared" si="0"/>
        <v>0</v>
      </c>
      <c r="J34" s="167">
        <f t="shared" si="1"/>
        <v>68.599999999999994</v>
      </c>
      <c r="K34" s="1">
        <f t="shared" si="2"/>
        <v>0</v>
      </c>
      <c r="L34" s="1">
        <f t="shared" si="3"/>
        <v>0</v>
      </c>
      <c r="M34" s="1"/>
      <c r="N34" s="1">
        <v>0.98</v>
      </c>
      <c r="O34" s="1"/>
      <c r="P34" s="166"/>
      <c r="Q34" s="172"/>
      <c r="R34" s="172"/>
      <c r="S34" s="166"/>
      <c r="Z34">
        <v>0</v>
      </c>
    </row>
    <row r="35" spans="1:26" ht="24.95" customHeight="1" x14ac:dyDescent="0.25">
      <c r="A35" s="170"/>
      <c r="B35" s="167" t="s">
        <v>155</v>
      </c>
      <c r="C35" s="171" t="s">
        <v>229</v>
      </c>
      <c r="D35" s="167" t="s">
        <v>230</v>
      </c>
      <c r="E35" s="167" t="s">
        <v>141</v>
      </c>
      <c r="F35" s="168">
        <v>210</v>
      </c>
      <c r="G35" s="169"/>
      <c r="H35" s="169"/>
      <c r="I35" s="169">
        <f t="shared" si="0"/>
        <v>0</v>
      </c>
      <c r="J35" s="167">
        <f t="shared" si="1"/>
        <v>222.6</v>
      </c>
      <c r="K35" s="1">
        <f t="shared" si="2"/>
        <v>0</v>
      </c>
      <c r="L35" s="1">
        <f t="shared" si="3"/>
        <v>0</v>
      </c>
      <c r="M35" s="1"/>
      <c r="N35" s="1">
        <v>1.06</v>
      </c>
      <c r="O35" s="1"/>
      <c r="P35" s="166"/>
      <c r="Q35" s="172"/>
      <c r="R35" s="172"/>
      <c r="S35" s="166"/>
      <c r="Z35">
        <v>0</v>
      </c>
    </row>
    <row r="36" spans="1:26" ht="24.95" customHeight="1" x14ac:dyDescent="0.25">
      <c r="A36" s="170"/>
      <c r="B36" s="167" t="s">
        <v>155</v>
      </c>
      <c r="C36" s="171" t="s">
        <v>231</v>
      </c>
      <c r="D36" s="167" t="s">
        <v>232</v>
      </c>
      <c r="E36" s="167" t="s">
        <v>181</v>
      </c>
      <c r="F36" s="168">
        <v>3</v>
      </c>
      <c r="G36" s="169"/>
      <c r="H36" s="169"/>
      <c r="I36" s="169">
        <f t="shared" si="0"/>
        <v>0</v>
      </c>
      <c r="J36" s="167">
        <f t="shared" si="1"/>
        <v>2.1</v>
      </c>
      <c r="K36" s="1">
        <f t="shared" si="2"/>
        <v>0</v>
      </c>
      <c r="L36" s="1">
        <f t="shared" si="3"/>
        <v>0</v>
      </c>
      <c r="M36" s="1"/>
      <c r="N36" s="1">
        <v>0.7</v>
      </c>
      <c r="O36" s="1"/>
      <c r="P36" s="166"/>
      <c r="Q36" s="172"/>
      <c r="R36" s="172"/>
      <c r="S36" s="166"/>
      <c r="Z36">
        <v>0</v>
      </c>
    </row>
    <row r="37" spans="1:26" ht="24.95" customHeight="1" x14ac:dyDescent="0.25">
      <c r="A37" s="170"/>
      <c r="B37" s="167" t="s">
        <v>155</v>
      </c>
      <c r="C37" s="171" t="s">
        <v>233</v>
      </c>
      <c r="D37" s="167" t="s">
        <v>234</v>
      </c>
      <c r="E37" s="167" t="s">
        <v>181</v>
      </c>
      <c r="F37" s="168">
        <v>19</v>
      </c>
      <c r="G37" s="169"/>
      <c r="H37" s="169"/>
      <c r="I37" s="169">
        <f t="shared" si="0"/>
        <v>0</v>
      </c>
      <c r="J37" s="167">
        <f t="shared" si="1"/>
        <v>198.93</v>
      </c>
      <c r="K37" s="1">
        <f t="shared" si="2"/>
        <v>0</v>
      </c>
      <c r="L37" s="1">
        <f t="shared" si="3"/>
        <v>0</v>
      </c>
      <c r="M37" s="1"/>
      <c r="N37" s="1">
        <v>10.47</v>
      </c>
      <c r="O37" s="1"/>
      <c r="P37" s="166"/>
      <c r="Q37" s="172"/>
      <c r="R37" s="172"/>
      <c r="S37" s="166"/>
      <c r="Z37">
        <v>0</v>
      </c>
    </row>
    <row r="38" spans="1:26" ht="24.95" customHeight="1" x14ac:dyDescent="0.25">
      <c r="A38" s="170"/>
      <c r="B38" s="167" t="s">
        <v>155</v>
      </c>
      <c r="C38" s="171" t="s">
        <v>235</v>
      </c>
      <c r="D38" s="167" t="s">
        <v>236</v>
      </c>
      <c r="E38" s="167" t="s">
        <v>181</v>
      </c>
      <c r="F38" s="168">
        <v>1</v>
      </c>
      <c r="G38" s="169"/>
      <c r="H38" s="169"/>
      <c r="I38" s="169">
        <f t="shared" si="0"/>
        <v>0</v>
      </c>
      <c r="J38" s="167">
        <f t="shared" si="1"/>
        <v>35.51</v>
      </c>
      <c r="K38" s="1">
        <f t="shared" si="2"/>
        <v>0</v>
      </c>
      <c r="L38" s="1">
        <f t="shared" si="3"/>
        <v>0</v>
      </c>
      <c r="M38" s="1"/>
      <c r="N38" s="1">
        <v>35.51</v>
      </c>
      <c r="O38" s="1"/>
      <c r="P38" s="166"/>
      <c r="Q38" s="172"/>
      <c r="R38" s="172"/>
      <c r="S38" s="166"/>
      <c r="Z38">
        <v>0</v>
      </c>
    </row>
    <row r="39" spans="1:26" ht="24.95" customHeight="1" x14ac:dyDescent="0.25">
      <c r="A39" s="170"/>
      <c r="B39" s="167" t="s">
        <v>155</v>
      </c>
      <c r="C39" s="171" t="s">
        <v>237</v>
      </c>
      <c r="D39" s="167" t="s">
        <v>238</v>
      </c>
      <c r="E39" s="167" t="s">
        <v>181</v>
      </c>
      <c r="F39" s="168">
        <v>3</v>
      </c>
      <c r="G39" s="169"/>
      <c r="H39" s="169"/>
      <c r="I39" s="169">
        <f t="shared" si="0"/>
        <v>0</v>
      </c>
      <c r="J39" s="167">
        <f t="shared" si="1"/>
        <v>79.650000000000006</v>
      </c>
      <c r="K39" s="1">
        <f t="shared" si="2"/>
        <v>0</v>
      </c>
      <c r="L39" s="1">
        <f t="shared" si="3"/>
        <v>0</v>
      </c>
      <c r="M39" s="1"/>
      <c r="N39" s="1">
        <v>26.55</v>
      </c>
      <c r="O39" s="1"/>
      <c r="P39" s="166"/>
      <c r="Q39" s="172"/>
      <c r="R39" s="172"/>
      <c r="S39" s="166"/>
      <c r="Z39">
        <v>0</v>
      </c>
    </row>
    <row r="40" spans="1:26" ht="24.95" customHeight="1" x14ac:dyDescent="0.25">
      <c r="A40" s="170"/>
      <c r="B40" s="167" t="s">
        <v>155</v>
      </c>
      <c r="C40" s="171" t="s">
        <v>239</v>
      </c>
      <c r="D40" s="167" t="s">
        <v>240</v>
      </c>
      <c r="E40" s="167" t="s">
        <v>181</v>
      </c>
      <c r="F40" s="168">
        <v>3</v>
      </c>
      <c r="G40" s="169"/>
      <c r="H40" s="169"/>
      <c r="I40" s="169">
        <f t="shared" si="0"/>
        <v>0</v>
      </c>
      <c r="J40" s="167">
        <f t="shared" si="1"/>
        <v>35.76</v>
      </c>
      <c r="K40" s="1">
        <f t="shared" si="2"/>
        <v>0</v>
      </c>
      <c r="L40" s="1">
        <f t="shared" si="3"/>
        <v>0</v>
      </c>
      <c r="M40" s="1"/>
      <c r="N40" s="1">
        <v>11.92</v>
      </c>
      <c r="O40" s="1"/>
      <c r="P40" s="166"/>
      <c r="Q40" s="172"/>
      <c r="R40" s="172"/>
      <c r="S40" s="166"/>
      <c r="Z40">
        <v>0</v>
      </c>
    </row>
    <row r="41" spans="1:26" ht="24.95" customHeight="1" x14ac:dyDescent="0.25">
      <c r="A41" s="170"/>
      <c r="B41" s="167" t="s">
        <v>155</v>
      </c>
      <c r="C41" s="171" t="s">
        <v>241</v>
      </c>
      <c r="D41" s="167" t="s">
        <v>242</v>
      </c>
      <c r="E41" s="167" t="s">
        <v>181</v>
      </c>
      <c r="F41" s="168">
        <v>8</v>
      </c>
      <c r="G41" s="169"/>
      <c r="H41" s="169"/>
      <c r="I41" s="169">
        <f t="shared" si="0"/>
        <v>0</v>
      </c>
      <c r="J41" s="167">
        <f t="shared" si="1"/>
        <v>41.36</v>
      </c>
      <c r="K41" s="1">
        <f t="shared" si="2"/>
        <v>0</v>
      </c>
      <c r="L41" s="1">
        <f t="shared" si="3"/>
        <v>0</v>
      </c>
      <c r="M41" s="1"/>
      <c r="N41" s="1">
        <v>5.17</v>
      </c>
      <c r="O41" s="1"/>
      <c r="P41" s="166"/>
      <c r="Q41" s="172"/>
      <c r="R41" s="172"/>
      <c r="S41" s="166"/>
      <c r="Z41">
        <v>0</v>
      </c>
    </row>
    <row r="42" spans="1:26" ht="24.95" customHeight="1" x14ac:dyDescent="0.25">
      <c r="A42" s="170"/>
      <c r="B42" s="167" t="s">
        <v>155</v>
      </c>
      <c r="C42" s="171" t="s">
        <v>243</v>
      </c>
      <c r="D42" s="167" t="s">
        <v>244</v>
      </c>
      <c r="E42" s="167" t="s">
        <v>181</v>
      </c>
      <c r="F42" s="168">
        <v>19</v>
      </c>
      <c r="G42" s="169"/>
      <c r="H42" s="169"/>
      <c r="I42" s="169">
        <f t="shared" si="0"/>
        <v>0</v>
      </c>
      <c r="J42" s="167">
        <f t="shared" si="1"/>
        <v>100.7</v>
      </c>
      <c r="K42" s="1">
        <f t="shared" si="2"/>
        <v>0</v>
      </c>
      <c r="L42" s="1">
        <f t="shared" si="3"/>
        <v>0</v>
      </c>
      <c r="M42" s="1"/>
      <c r="N42" s="1">
        <v>5.3</v>
      </c>
      <c r="O42" s="1"/>
      <c r="P42" s="166"/>
      <c r="Q42" s="172"/>
      <c r="R42" s="172"/>
      <c r="S42" s="166"/>
      <c r="Z42">
        <v>0</v>
      </c>
    </row>
    <row r="43" spans="1:26" ht="24.95" customHeight="1" x14ac:dyDescent="0.25">
      <c r="A43" s="170"/>
      <c r="B43" s="167" t="s">
        <v>155</v>
      </c>
      <c r="C43" s="171" t="s">
        <v>245</v>
      </c>
      <c r="D43" s="167" t="s">
        <v>246</v>
      </c>
      <c r="E43" s="167" t="s">
        <v>181</v>
      </c>
      <c r="F43" s="168">
        <v>3</v>
      </c>
      <c r="G43" s="169"/>
      <c r="H43" s="169"/>
      <c r="I43" s="169">
        <f t="shared" ref="I43:I74" si="4">ROUND(F43*(G43+H43),2)</f>
        <v>0</v>
      </c>
      <c r="J43" s="167">
        <f t="shared" ref="J43:J74" si="5">ROUND(F43*(N43),2)</f>
        <v>34.200000000000003</v>
      </c>
      <c r="K43" s="1">
        <f t="shared" ref="K43:K74" si="6">ROUND(F43*(O43),2)</f>
        <v>0</v>
      </c>
      <c r="L43" s="1">
        <f t="shared" ref="L43:L74" si="7">ROUND(F43*(G43),2)</f>
        <v>0</v>
      </c>
      <c r="M43" s="1"/>
      <c r="N43" s="1">
        <v>11.4</v>
      </c>
      <c r="O43" s="1"/>
      <c r="P43" s="166"/>
      <c r="Q43" s="172"/>
      <c r="R43" s="172"/>
      <c r="S43" s="166"/>
      <c r="Z43">
        <v>0</v>
      </c>
    </row>
    <row r="44" spans="1:26" ht="24.95" customHeight="1" x14ac:dyDescent="0.25">
      <c r="A44" s="170"/>
      <c r="B44" s="167" t="s">
        <v>155</v>
      </c>
      <c r="C44" s="171" t="s">
        <v>247</v>
      </c>
      <c r="D44" s="167" t="s">
        <v>248</v>
      </c>
      <c r="E44" s="167" t="s">
        <v>181</v>
      </c>
      <c r="F44" s="168">
        <v>4</v>
      </c>
      <c r="G44" s="169"/>
      <c r="H44" s="169"/>
      <c r="I44" s="169">
        <f t="shared" si="4"/>
        <v>0</v>
      </c>
      <c r="J44" s="167">
        <f t="shared" si="5"/>
        <v>9.92</v>
      </c>
      <c r="K44" s="1">
        <f t="shared" si="6"/>
        <v>0</v>
      </c>
      <c r="L44" s="1">
        <f t="shared" si="7"/>
        <v>0</v>
      </c>
      <c r="M44" s="1"/>
      <c r="N44" s="1">
        <v>2.48</v>
      </c>
      <c r="O44" s="1"/>
      <c r="P44" s="166"/>
      <c r="Q44" s="172"/>
      <c r="R44" s="172"/>
      <c r="S44" s="166"/>
      <c r="Z44">
        <v>0</v>
      </c>
    </row>
    <row r="45" spans="1:26" ht="24.95" customHeight="1" x14ac:dyDescent="0.25">
      <c r="A45" s="170"/>
      <c r="B45" s="167" t="s">
        <v>155</v>
      </c>
      <c r="C45" s="171" t="s">
        <v>249</v>
      </c>
      <c r="D45" s="167" t="s">
        <v>250</v>
      </c>
      <c r="E45" s="167" t="s">
        <v>181</v>
      </c>
      <c r="F45" s="168">
        <v>4</v>
      </c>
      <c r="G45" s="169"/>
      <c r="H45" s="169"/>
      <c r="I45" s="169">
        <f t="shared" si="4"/>
        <v>0</v>
      </c>
      <c r="J45" s="167">
        <f t="shared" si="5"/>
        <v>0.08</v>
      </c>
      <c r="K45" s="1">
        <f t="shared" si="6"/>
        <v>0</v>
      </c>
      <c r="L45" s="1">
        <f t="shared" si="7"/>
        <v>0</v>
      </c>
      <c r="M45" s="1"/>
      <c r="N45" s="1">
        <v>0.02</v>
      </c>
      <c r="O45" s="1"/>
      <c r="P45" s="166"/>
      <c r="Q45" s="172"/>
      <c r="R45" s="172"/>
      <c r="S45" s="166"/>
      <c r="Z45">
        <v>0</v>
      </c>
    </row>
    <row r="46" spans="1:26" ht="24.95" customHeight="1" x14ac:dyDescent="0.25">
      <c r="A46" s="170"/>
      <c r="B46" s="167" t="s">
        <v>155</v>
      </c>
      <c r="C46" s="171" t="s">
        <v>251</v>
      </c>
      <c r="D46" s="167" t="s">
        <v>467</v>
      </c>
      <c r="E46" s="167" t="s">
        <v>141</v>
      </c>
      <c r="F46" s="168">
        <v>210</v>
      </c>
      <c r="G46" s="169"/>
      <c r="H46" s="169"/>
      <c r="I46" s="169">
        <f t="shared" si="4"/>
        <v>0</v>
      </c>
      <c r="J46" s="167">
        <f t="shared" si="5"/>
        <v>102.9</v>
      </c>
      <c r="K46" s="1">
        <f t="shared" si="6"/>
        <v>0</v>
      </c>
      <c r="L46" s="1">
        <f t="shared" si="7"/>
        <v>0</v>
      </c>
      <c r="M46" s="1"/>
      <c r="N46" s="1">
        <v>0.49</v>
      </c>
      <c r="O46" s="1"/>
      <c r="P46" s="166"/>
      <c r="Q46" s="172"/>
      <c r="R46" s="172"/>
      <c r="S46" s="166"/>
      <c r="Z46">
        <v>0</v>
      </c>
    </row>
    <row r="47" spans="1:26" ht="24.95" customHeight="1" x14ac:dyDescent="0.25">
      <c r="A47" s="170"/>
      <c r="B47" s="167" t="s">
        <v>155</v>
      </c>
      <c r="C47" s="171" t="s">
        <v>252</v>
      </c>
      <c r="D47" s="167" t="s">
        <v>468</v>
      </c>
      <c r="E47" s="167" t="s">
        <v>141</v>
      </c>
      <c r="F47" s="168">
        <v>70</v>
      </c>
      <c r="G47" s="169"/>
      <c r="H47" s="169"/>
      <c r="I47" s="169">
        <f t="shared" si="4"/>
        <v>0</v>
      </c>
      <c r="J47" s="167">
        <f t="shared" si="5"/>
        <v>87.5</v>
      </c>
      <c r="K47" s="1">
        <f t="shared" si="6"/>
        <v>0</v>
      </c>
      <c r="L47" s="1">
        <f t="shared" si="7"/>
        <v>0</v>
      </c>
      <c r="M47" s="1"/>
      <c r="N47" s="1">
        <v>1.25</v>
      </c>
      <c r="O47" s="1"/>
      <c r="P47" s="166"/>
      <c r="Q47" s="172"/>
      <c r="R47" s="172"/>
      <c r="S47" s="166"/>
      <c r="Z47">
        <v>0</v>
      </c>
    </row>
    <row r="48" spans="1:26" ht="24.95" customHeight="1" x14ac:dyDescent="0.25">
      <c r="A48" s="170"/>
      <c r="B48" s="167" t="s">
        <v>155</v>
      </c>
      <c r="C48" s="171" t="s">
        <v>253</v>
      </c>
      <c r="D48" s="167" t="s">
        <v>254</v>
      </c>
      <c r="E48" s="167" t="s">
        <v>141</v>
      </c>
      <c r="F48" s="168">
        <v>6</v>
      </c>
      <c r="G48" s="169"/>
      <c r="H48" s="169"/>
      <c r="I48" s="169">
        <f t="shared" si="4"/>
        <v>0</v>
      </c>
      <c r="J48" s="167">
        <f t="shared" si="5"/>
        <v>6.3</v>
      </c>
      <c r="K48" s="1">
        <f t="shared" si="6"/>
        <v>0</v>
      </c>
      <c r="L48" s="1">
        <f t="shared" si="7"/>
        <v>0</v>
      </c>
      <c r="M48" s="1"/>
      <c r="N48" s="1">
        <v>1.05</v>
      </c>
      <c r="O48" s="1"/>
      <c r="P48" s="166"/>
      <c r="Q48" s="172"/>
      <c r="R48" s="172"/>
      <c r="S48" s="166"/>
      <c r="Z48">
        <v>0</v>
      </c>
    </row>
    <row r="49" spans="1:26" ht="24.95" customHeight="1" x14ac:dyDescent="0.25">
      <c r="A49" s="170"/>
      <c r="B49" s="167" t="s">
        <v>155</v>
      </c>
      <c r="C49" s="171" t="s">
        <v>255</v>
      </c>
      <c r="D49" s="167" t="s">
        <v>256</v>
      </c>
      <c r="E49" s="167" t="s">
        <v>181</v>
      </c>
      <c r="F49" s="168">
        <v>1</v>
      </c>
      <c r="G49" s="169"/>
      <c r="H49" s="169"/>
      <c r="I49" s="169">
        <f t="shared" si="4"/>
        <v>0</v>
      </c>
      <c r="J49" s="167">
        <f t="shared" si="5"/>
        <v>172.44</v>
      </c>
      <c r="K49" s="1">
        <f t="shared" si="6"/>
        <v>0</v>
      </c>
      <c r="L49" s="1">
        <f t="shared" si="7"/>
        <v>0</v>
      </c>
      <c r="M49" s="1"/>
      <c r="N49" s="1">
        <v>172.44</v>
      </c>
      <c r="O49" s="1"/>
      <c r="P49" s="166"/>
      <c r="Q49" s="172"/>
      <c r="R49" s="172"/>
      <c r="S49" s="166"/>
      <c r="Z49">
        <v>0</v>
      </c>
    </row>
    <row r="50" spans="1:26" ht="24.95" customHeight="1" x14ac:dyDescent="0.25">
      <c r="A50" s="170"/>
      <c r="B50" s="167" t="s">
        <v>155</v>
      </c>
      <c r="C50" s="171" t="s">
        <v>257</v>
      </c>
      <c r="D50" s="167" t="s">
        <v>258</v>
      </c>
      <c r="E50" s="167" t="s">
        <v>181</v>
      </c>
      <c r="F50" s="168">
        <v>3</v>
      </c>
      <c r="G50" s="169"/>
      <c r="H50" s="169"/>
      <c r="I50" s="169">
        <f t="shared" si="4"/>
        <v>0</v>
      </c>
      <c r="J50" s="167">
        <f t="shared" si="5"/>
        <v>100.05</v>
      </c>
      <c r="K50" s="1">
        <f t="shared" si="6"/>
        <v>0</v>
      </c>
      <c r="L50" s="1">
        <f t="shared" si="7"/>
        <v>0</v>
      </c>
      <c r="M50" s="1"/>
      <c r="N50" s="1">
        <v>33.35</v>
      </c>
      <c r="O50" s="1"/>
      <c r="P50" s="166"/>
      <c r="Q50" s="172"/>
      <c r="R50" s="172"/>
      <c r="S50" s="166"/>
      <c r="Z50">
        <v>0</v>
      </c>
    </row>
    <row r="51" spans="1:26" ht="24.95" customHeight="1" x14ac:dyDescent="0.25">
      <c r="A51" s="170"/>
      <c r="B51" s="167" t="s">
        <v>155</v>
      </c>
      <c r="C51" s="171" t="s">
        <v>259</v>
      </c>
      <c r="D51" s="167" t="s">
        <v>260</v>
      </c>
      <c r="E51" s="167" t="s">
        <v>181</v>
      </c>
      <c r="F51" s="168">
        <v>10</v>
      </c>
      <c r="G51" s="169"/>
      <c r="H51" s="169"/>
      <c r="I51" s="169">
        <f t="shared" si="4"/>
        <v>0</v>
      </c>
      <c r="J51" s="167">
        <f t="shared" si="5"/>
        <v>7</v>
      </c>
      <c r="K51" s="1">
        <f t="shared" si="6"/>
        <v>0</v>
      </c>
      <c r="L51" s="1">
        <f t="shared" si="7"/>
        <v>0</v>
      </c>
      <c r="M51" s="1"/>
      <c r="N51" s="1">
        <v>0.7</v>
      </c>
      <c r="O51" s="1"/>
      <c r="P51" s="166"/>
      <c r="Q51" s="172"/>
      <c r="R51" s="172"/>
      <c r="S51" s="166"/>
      <c r="Z51">
        <v>0</v>
      </c>
    </row>
    <row r="52" spans="1:26" ht="24.95" customHeight="1" x14ac:dyDescent="0.25">
      <c r="A52" s="170"/>
      <c r="B52" s="167" t="s">
        <v>155</v>
      </c>
      <c r="C52" s="171" t="s">
        <v>261</v>
      </c>
      <c r="D52" s="167" t="s">
        <v>262</v>
      </c>
      <c r="E52" s="167" t="s">
        <v>181</v>
      </c>
      <c r="F52" s="168">
        <v>16</v>
      </c>
      <c r="G52" s="169"/>
      <c r="H52" s="169"/>
      <c r="I52" s="169">
        <f t="shared" si="4"/>
        <v>0</v>
      </c>
      <c r="J52" s="167">
        <f t="shared" si="5"/>
        <v>13.76</v>
      </c>
      <c r="K52" s="1">
        <f t="shared" si="6"/>
        <v>0</v>
      </c>
      <c r="L52" s="1">
        <f t="shared" si="7"/>
        <v>0</v>
      </c>
      <c r="M52" s="1"/>
      <c r="N52" s="1">
        <v>0.86</v>
      </c>
      <c r="O52" s="1"/>
      <c r="P52" s="166"/>
      <c r="Q52" s="172"/>
      <c r="R52" s="172"/>
      <c r="S52" s="166"/>
      <c r="Z52">
        <v>0</v>
      </c>
    </row>
    <row r="53" spans="1:26" ht="24.95" customHeight="1" x14ac:dyDescent="0.25">
      <c r="A53" s="170"/>
      <c r="B53" s="167" t="s">
        <v>155</v>
      </c>
      <c r="C53" s="171" t="s">
        <v>263</v>
      </c>
      <c r="D53" s="167" t="s">
        <v>264</v>
      </c>
      <c r="E53" s="167" t="s">
        <v>181</v>
      </c>
      <c r="F53" s="168">
        <v>3</v>
      </c>
      <c r="G53" s="169"/>
      <c r="H53" s="169"/>
      <c r="I53" s="169">
        <f t="shared" si="4"/>
        <v>0</v>
      </c>
      <c r="J53" s="167">
        <f t="shared" si="5"/>
        <v>1.68</v>
      </c>
      <c r="K53" s="1">
        <f t="shared" si="6"/>
        <v>0</v>
      </c>
      <c r="L53" s="1">
        <f t="shared" si="7"/>
        <v>0</v>
      </c>
      <c r="M53" s="1"/>
      <c r="N53" s="1">
        <v>0.56000000000000005</v>
      </c>
      <c r="O53" s="1"/>
      <c r="P53" s="166"/>
      <c r="Q53" s="172"/>
      <c r="R53" s="172"/>
      <c r="S53" s="166"/>
      <c r="Z53">
        <v>0</v>
      </c>
    </row>
    <row r="54" spans="1:26" ht="24.95" customHeight="1" x14ac:dyDescent="0.25">
      <c r="A54" s="170"/>
      <c r="B54" s="167" t="s">
        <v>155</v>
      </c>
      <c r="C54" s="171" t="s">
        <v>265</v>
      </c>
      <c r="D54" s="167" t="s">
        <v>266</v>
      </c>
      <c r="E54" s="167" t="s">
        <v>181</v>
      </c>
      <c r="F54" s="168">
        <v>20</v>
      </c>
      <c r="G54" s="169"/>
      <c r="H54" s="169"/>
      <c r="I54" s="169">
        <f t="shared" si="4"/>
        <v>0</v>
      </c>
      <c r="J54" s="167">
        <f t="shared" si="5"/>
        <v>15.6</v>
      </c>
      <c r="K54" s="1">
        <f t="shared" si="6"/>
        <v>0</v>
      </c>
      <c r="L54" s="1">
        <f t="shared" si="7"/>
        <v>0</v>
      </c>
      <c r="M54" s="1"/>
      <c r="N54" s="1">
        <v>0.78</v>
      </c>
      <c r="O54" s="1"/>
      <c r="P54" s="166"/>
      <c r="Q54" s="172"/>
      <c r="R54" s="172"/>
      <c r="S54" s="166"/>
      <c r="Z54">
        <v>0</v>
      </c>
    </row>
    <row r="55" spans="1:26" ht="24.95" customHeight="1" x14ac:dyDescent="0.25">
      <c r="A55" s="170"/>
      <c r="B55" s="167" t="s">
        <v>155</v>
      </c>
      <c r="C55" s="171" t="s">
        <v>267</v>
      </c>
      <c r="D55" s="167" t="s">
        <v>268</v>
      </c>
      <c r="E55" s="167" t="s">
        <v>181</v>
      </c>
      <c r="F55" s="168">
        <v>4</v>
      </c>
      <c r="G55" s="169"/>
      <c r="H55" s="169"/>
      <c r="I55" s="169">
        <f t="shared" si="4"/>
        <v>0</v>
      </c>
      <c r="J55" s="167">
        <f t="shared" si="5"/>
        <v>12</v>
      </c>
      <c r="K55" s="1">
        <f t="shared" si="6"/>
        <v>0</v>
      </c>
      <c r="L55" s="1">
        <f t="shared" si="7"/>
        <v>0</v>
      </c>
      <c r="M55" s="1"/>
      <c r="N55" s="1">
        <v>3</v>
      </c>
      <c r="O55" s="1"/>
      <c r="P55" s="166"/>
      <c r="Q55" s="172"/>
      <c r="R55" s="172"/>
      <c r="S55" s="166"/>
      <c r="Z55">
        <v>0</v>
      </c>
    </row>
    <row r="56" spans="1:26" ht="24.95" customHeight="1" x14ac:dyDescent="0.25">
      <c r="A56" s="170"/>
      <c r="B56" s="167" t="s">
        <v>155</v>
      </c>
      <c r="C56" s="171" t="s">
        <v>269</v>
      </c>
      <c r="D56" s="167" t="s">
        <v>270</v>
      </c>
      <c r="E56" s="167" t="s">
        <v>181</v>
      </c>
      <c r="F56" s="168">
        <v>16</v>
      </c>
      <c r="G56" s="169"/>
      <c r="H56" s="169"/>
      <c r="I56" s="169">
        <f t="shared" si="4"/>
        <v>0</v>
      </c>
      <c r="J56" s="167">
        <f t="shared" si="5"/>
        <v>24.32</v>
      </c>
      <c r="K56" s="1">
        <f t="shared" si="6"/>
        <v>0</v>
      </c>
      <c r="L56" s="1">
        <f t="shared" si="7"/>
        <v>0</v>
      </c>
      <c r="M56" s="1"/>
      <c r="N56" s="1">
        <v>1.52</v>
      </c>
      <c r="O56" s="1"/>
      <c r="P56" s="166"/>
      <c r="Q56" s="172"/>
      <c r="R56" s="172"/>
      <c r="S56" s="166"/>
      <c r="Z56">
        <v>0</v>
      </c>
    </row>
    <row r="57" spans="1:26" ht="24.95" customHeight="1" x14ac:dyDescent="0.25">
      <c r="A57" s="170"/>
      <c r="B57" s="167" t="s">
        <v>155</v>
      </c>
      <c r="C57" s="171" t="s">
        <v>271</v>
      </c>
      <c r="D57" s="167" t="s">
        <v>272</v>
      </c>
      <c r="E57" s="167" t="s">
        <v>181</v>
      </c>
      <c r="F57" s="168">
        <v>8</v>
      </c>
      <c r="G57" s="169"/>
      <c r="H57" s="169"/>
      <c r="I57" s="169">
        <f t="shared" si="4"/>
        <v>0</v>
      </c>
      <c r="J57" s="167">
        <f t="shared" si="5"/>
        <v>4</v>
      </c>
      <c r="K57" s="1">
        <f t="shared" si="6"/>
        <v>0</v>
      </c>
      <c r="L57" s="1">
        <f t="shared" si="7"/>
        <v>0</v>
      </c>
      <c r="M57" s="1"/>
      <c r="N57" s="1">
        <v>0.5</v>
      </c>
      <c r="O57" s="1"/>
      <c r="P57" s="166"/>
      <c r="Q57" s="172"/>
      <c r="R57" s="172"/>
      <c r="S57" s="166"/>
      <c r="Z57">
        <v>0</v>
      </c>
    </row>
    <row r="58" spans="1:26" ht="24.95" customHeight="1" x14ac:dyDescent="0.25">
      <c r="A58" s="170"/>
      <c r="B58" s="167" t="s">
        <v>155</v>
      </c>
      <c r="C58" s="171" t="s">
        <v>273</v>
      </c>
      <c r="D58" s="167" t="s">
        <v>274</v>
      </c>
      <c r="E58" s="167" t="s">
        <v>181</v>
      </c>
      <c r="F58" s="168">
        <v>250</v>
      </c>
      <c r="G58" s="169"/>
      <c r="H58" s="169"/>
      <c r="I58" s="169">
        <f t="shared" si="4"/>
        <v>0</v>
      </c>
      <c r="J58" s="167">
        <f t="shared" si="5"/>
        <v>240</v>
      </c>
      <c r="K58" s="1">
        <f t="shared" si="6"/>
        <v>0</v>
      </c>
      <c r="L58" s="1">
        <f t="shared" si="7"/>
        <v>0</v>
      </c>
      <c r="M58" s="1"/>
      <c r="N58" s="1">
        <v>0.96</v>
      </c>
      <c r="O58" s="1"/>
      <c r="P58" s="166"/>
      <c r="Q58" s="172"/>
      <c r="R58" s="172"/>
      <c r="S58" s="166"/>
      <c r="Z58">
        <v>0</v>
      </c>
    </row>
    <row r="59" spans="1:26" ht="24.95" customHeight="1" x14ac:dyDescent="0.25">
      <c r="A59" s="170"/>
      <c r="B59" s="167" t="s">
        <v>155</v>
      </c>
      <c r="C59" s="171" t="s">
        <v>275</v>
      </c>
      <c r="D59" s="167" t="s">
        <v>276</v>
      </c>
      <c r="E59" s="167" t="s">
        <v>181</v>
      </c>
      <c r="F59" s="168">
        <v>4</v>
      </c>
      <c r="G59" s="169"/>
      <c r="H59" s="169"/>
      <c r="I59" s="169">
        <f t="shared" si="4"/>
        <v>0</v>
      </c>
      <c r="J59" s="167">
        <f t="shared" si="5"/>
        <v>17.48</v>
      </c>
      <c r="K59" s="1">
        <f t="shared" si="6"/>
        <v>0</v>
      </c>
      <c r="L59" s="1">
        <f t="shared" si="7"/>
        <v>0</v>
      </c>
      <c r="M59" s="1"/>
      <c r="N59" s="1">
        <v>4.37</v>
      </c>
      <c r="O59" s="1"/>
      <c r="P59" s="166"/>
      <c r="Q59" s="172"/>
      <c r="R59" s="172"/>
      <c r="S59" s="166"/>
      <c r="Z59">
        <v>0</v>
      </c>
    </row>
    <row r="60" spans="1:26" ht="24.95" customHeight="1" x14ac:dyDescent="0.25">
      <c r="A60" s="170"/>
      <c r="B60" s="167" t="s">
        <v>155</v>
      </c>
      <c r="C60" s="171" t="s">
        <v>277</v>
      </c>
      <c r="D60" s="167" t="s">
        <v>278</v>
      </c>
      <c r="E60" s="167" t="s">
        <v>181</v>
      </c>
      <c r="F60" s="168">
        <v>8</v>
      </c>
      <c r="G60" s="169"/>
      <c r="H60" s="169"/>
      <c r="I60" s="169">
        <f t="shared" si="4"/>
        <v>0</v>
      </c>
      <c r="J60" s="167">
        <f t="shared" si="5"/>
        <v>8.08</v>
      </c>
      <c r="K60" s="1">
        <f t="shared" si="6"/>
        <v>0</v>
      </c>
      <c r="L60" s="1">
        <f t="shared" si="7"/>
        <v>0</v>
      </c>
      <c r="M60" s="1"/>
      <c r="N60" s="1">
        <v>1.01</v>
      </c>
      <c r="O60" s="1"/>
      <c r="P60" s="166"/>
      <c r="Q60" s="172"/>
      <c r="R60" s="172"/>
      <c r="S60" s="166"/>
      <c r="Z60">
        <v>0</v>
      </c>
    </row>
    <row r="61" spans="1:26" ht="24.95" customHeight="1" x14ac:dyDescent="0.25">
      <c r="A61" s="170"/>
      <c r="B61" s="167" t="s">
        <v>155</v>
      </c>
      <c r="C61" s="171" t="s">
        <v>279</v>
      </c>
      <c r="D61" s="167" t="s">
        <v>280</v>
      </c>
      <c r="E61" s="167" t="s">
        <v>281</v>
      </c>
      <c r="F61" s="168">
        <v>15.5</v>
      </c>
      <c r="G61" s="169"/>
      <c r="H61" s="169"/>
      <c r="I61" s="169">
        <f t="shared" si="4"/>
        <v>0</v>
      </c>
      <c r="J61" s="167">
        <f t="shared" si="5"/>
        <v>17.829999999999998</v>
      </c>
      <c r="K61" s="1">
        <f t="shared" si="6"/>
        <v>0</v>
      </c>
      <c r="L61" s="1">
        <f t="shared" si="7"/>
        <v>0</v>
      </c>
      <c r="M61" s="1"/>
      <c r="N61" s="1">
        <v>1.1499999999999999</v>
      </c>
      <c r="O61" s="1"/>
      <c r="P61" s="166"/>
      <c r="Q61" s="172"/>
      <c r="R61" s="172"/>
      <c r="S61" s="166"/>
      <c r="Z61">
        <v>0</v>
      </c>
    </row>
    <row r="62" spans="1:26" ht="24.95" customHeight="1" x14ac:dyDescent="0.25">
      <c r="A62" s="170"/>
      <c r="B62" s="167" t="s">
        <v>155</v>
      </c>
      <c r="C62" s="171" t="s">
        <v>282</v>
      </c>
      <c r="D62" s="167" t="s">
        <v>283</v>
      </c>
      <c r="E62" s="167" t="s">
        <v>281</v>
      </c>
      <c r="F62" s="168">
        <v>113.04</v>
      </c>
      <c r="G62" s="169"/>
      <c r="H62" s="169"/>
      <c r="I62" s="169">
        <f t="shared" si="4"/>
        <v>0</v>
      </c>
      <c r="J62" s="167">
        <f t="shared" si="5"/>
        <v>130</v>
      </c>
      <c r="K62" s="1">
        <f t="shared" si="6"/>
        <v>0</v>
      </c>
      <c r="L62" s="1">
        <f t="shared" si="7"/>
        <v>0</v>
      </c>
      <c r="M62" s="1"/>
      <c r="N62" s="1">
        <v>1.1499999999999999</v>
      </c>
      <c r="O62" s="1"/>
      <c r="P62" s="166"/>
      <c r="Q62" s="172"/>
      <c r="R62" s="172"/>
      <c r="S62" s="166"/>
      <c r="Z62">
        <v>0</v>
      </c>
    </row>
    <row r="63" spans="1:26" ht="24.95" customHeight="1" x14ac:dyDescent="0.25">
      <c r="A63" s="170"/>
      <c r="B63" s="167" t="s">
        <v>155</v>
      </c>
      <c r="C63" s="171" t="s">
        <v>284</v>
      </c>
      <c r="D63" s="167" t="s">
        <v>285</v>
      </c>
      <c r="E63" s="167" t="s">
        <v>281</v>
      </c>
      <c r="F63" s="168">
        <v>18.899999999999999</v>
      </c>
      <c r="G63" s="169"/>
      <c r="H63" s="169"/>
      <c r="I63" s="169">
        <f t="shared" si="4"/>
        <v>0</v>
      </c>
      <c r="J63" s="167">
        <f t="shared" si="5"/>
        <v>117.37</v>
      </c>
      <c r="K63" s="1">
        <f t="shared" si="6"/>
        <v>0</v>
      </c>
      <c r="L63" s="1">
        <f t="shared" si="7"/>
        <v>0</v>
      </c>
      <c r="M63" s="1"/>
      <c r="N63" s="1">
        <v>6.21</v>
      </c>
      <c r="O63" s="1"/>
      <c r="P63" s="166"/>
      <c r="Q63" s="172"/>
      <c r="R63" s="172"/>
      <c r="S63" s="166"/>
      <c r="Z63">
        <v>0</v>
      </c>
    </row>
    <row r="64" spans="1:26" ht="24.95" customHeight="1" x14ac:dyDescent="0.25">
      <c r="A64" s="170"/>
      <c r="B64" s="167" t="s">
        <v>155</v>
      </c>
      <c r="C64" s="171" t="s">
        <v>286</v>
      </c>
      <c r="D64" s="167" t="s">
        <v>287</v>
      </c>
      <c r="E64" s="167" t="s">
        <v>181</v>
      </c>
      <c r="F64" s="168">
        <v>1</v>
      </c>
      <c r="G64" s="169"/>
      <c r="H64" s="169"/>
      <c r="I64" s="169">
        <f t="shared" si="4"/>
        <v>0</v>
      </c>
      <c r="J64" s="167">
        <f t="shared" si="5"/>
        <v>0.48</v>
      </c>
      <c r="K64" s="1">
        <f t="shared" si="6"/>
        <v>0</v>
      </c>
      <c r="L64" s="1">
        <f t="shared" si="7"/>
        <v>0</v>
      </c>
      <c r="M64" s="1"/>
      <c r="N64" s="1">
        <v>0.48</v>
      </c>
      <c r="O64" s="1"/>
      <c r="P64" s="166"/>
      <c r="Q64" s="172"/>
      <c r="R64" s="172"/>
      <c r="S64" s="166"/>
      <c r="Z64">
        <v>0</v>
      </c>
    </row>
    <row r="65" spans="1:26" ht="24.95" customHeight="1" x14ac:dyDescent="0.25">
      <c r="A65" s="170"/>
      <c r="B65" s="167" t="s">
        <v>155</v>
      </c>
      <c r="C65" s="171" t="s">
        <v>288</v>
      </c>
      <c r="D65" s="167" t="s">
        <v>289</v>
      </c>
      <c r="E65" s="167" t="s">
        <v>181</v>
      </c>
      <c r="F65" s="168">
        <v>1</v>
      </c>
      <c r="G65" s="169"/>
      <c r="H65" s="169"/>
      <c r="I65" s="169">
        <f t="shared" si="4"/>
        <v>0</v>
      </c>
      <c r="J65" s="167">
        <f t="shared" si="5"/>
        <v>0.48</v>
      </c>
      <c r="K65" s="1">
        <f t="shared" si="6"/>
        <v>0</v>
      </c>
      <c r="L65" s="1">
        <f t="shared" si="7"/>
        <v>0</v>
      </c>
      <c r="M65" s="1"/>
      <c r="N65" s="1">
        <v>0.48</v>
      </c>
      <c r="O65" s="1"/>
      <c r="P65" s="166"/>
      <c r="Q65" s="172"/>
      <c r="R65" s="172"/>
      <c r="S65" s="166"/>
      <c r="Z65">
        <v>0</v>
      </c>
    </row>
    <row r="66" spans="1:26" ht="24.95" customHeight="1" x14ac:dyDescent="0.25">
      <c r="A66" s="170"/>
      <c r="B66" s="167" t="s">
        <v>155</v>
      </c>
      <c r="C66" s="171" t="s">
        <v>290</v>
      </c>
      <c r="D66" s="167" t="s">
        <v>291</v>
      </c>
      <c r="E66" s="167" t="s">
        <v>181</v>
      </c>
      <c r="F66" s="168">
        <v>1</v>
      </c>
      <c r="G66" s="169"/>
      <c r="H66" s="169"/>
      <c r="I66" s="169">
        <f t="shared" si="4"/>
        <v>0</v>
      </c>
      <c r="J66" s="167">
        <f t="shared" si="5"/>
        <v>0.48</v>
      </c>
      <c r="K66" s="1">
        <f t="shared" si="6"/>
        <v>0</v>
      </c>
      <c r="L66" s="1">
        <f t="shared" si="7"/>
        <v>0</v>
      </c>
      <c r="M66" s="1"/>
      <c r="N66" s="1">
        <v>0.48</v>
      </c>
      <c r="O66" s="1"/>
      <c r="P66" s="166"/>
      <c r="Q66" s="172"/>
      <c r="R66" s="172"/>
      <c r="S66" s="166"/>
      <c r="Z66">
        <v>0</v>
      </c>
    </row>
    <row r="67" spans="1:26" ht="24.95" customHeight="1" x14ac:dyDescent="0.25">
      <c r="A67" s="170"/>
      <c r="B67" s="167" t="s">
        <v>155</v>
      </c>
      <c r="C67" s="171" t="s">
        <v>292</v>
      </c>
      <c r="D67" s="167" t="s">
        <v>293</v>
      </c>
      <c r="E67" s="167" t="s">
        <v>181</v>
      </c>
      <c r="F67" s="168">
        <v>1</v>
      </c>
      <c r="G67" s="169"/>
      <c r="H67" s="169"/>
      <c r="I67" s="169">
        <f t="shared" si="4"/>
        <v>0</v>
      </c>
      <c r="J67" s="167">
        <f t="shared" si="5"/>
        <v>0.48</v>
      </c>
      <c r="K67" s="1">
        <f t="shared" si="6"/>
        <v>0</v>
      </c>
      <c r="L67" s="1">
        <f t="shared" si="7"/>
        <v>0</v>
      </c>
      <c r="M67" s="1"/>
      <c r="N67" s="1">
        <v>0.48</v>
      </c>
      <c r="O67" s="1"/>
      <c r="P67" s="166"/>
      <c r="Q67" s="172"/>
      <c r="R67" s="172"/>
      <c r="S67" s="166"/>
      <c r="Z67">
        <v>0</v>
      </c>
    </row>
    <row r="68" spans="1:26" ht="24.95" customHeight="1" x14ac:dyDescent="0.25">
      <c r="A68" s="170"/>
      <c r="B68" s="167" t="s">
        <v>155</v>
      </c>
      <c r="C68" s="171" t="s">
        <v>294</v>
      </c>
      <c r="D68" s="167" t="s">
        <v>295</v>
      </c>
      <c r="E68" s="167" t="s">
        <v>181</v>
      </c>
      <c r="F68" s="168">
        <v>4</v>
      </c>
      <c r="G68" s="169"/>
      <c r="H68" s="169"/>
      <c r="I68" s="169">
        <f t="shared" si="4"/>
        <v>0</v>
      </c>
      <c r="J68" s="167">
        <f t="shared" si="5"/>
        <v>21.84</v>
      </c>
      <c r="K68" s="1">
        <f t="shared" si="6"/>
        <v>0</v>
      </c>
      <c r="L68" s="1">
        <f t="shared" si="7"/>
        <v>0</v>
      </c>
      <c r="M68" s="1"/>
      <c r="N68" s="1">
        <v>5.46</v>
      </c>
      <c r="O68" s="1"/>
      <c r="P68" s="166"/>
      <c r="Q68" s="172"/>
      <c r="R68" s="172"/>
      <c r="S68" s="166"/>
      <c r="Z68">
        <v>0</v>
      </c>
    </row>
    <row r="69" spans="1:26" ht="24.95" customHeight="1" x14ac:dyDescent="0.25">
      <c r="A69" s="170"/>
      <c r="B69" s="167" t="s">
        <v>155</v>
      </c>
      <c r="C69" s="171" t="s">
        <v>296</v>
      </c>
      <c r="D69" s="167" t="s">
        <v>297</v>
      </c>
      <c r="E69" s="167" t="s">
        <v>181</v>
      </c>
      <c r="F69" s="168">
        <v>3</v>
      </c>
      <c r="G69" s="169"/>
      <c r="H69" s="169"/>
      <c r="I69" s="169">
        <f t="shared" si="4"/>
        <v>0</v>
      </c>
      <c r="J69" s="167">
        <f t="shared" si="5"/>
        <v>1.83</v>
      </c>
      <c r="K69" s="1">
        <f t="shared" si="6"/>
        <v>0</v>
      </c>
      <c r="L69" s="1">
        <f t="shared" si="7"/>
        <v>0</v>
      </c>
      <c r="M69" s="1"/>
      <c r="N69" s="1">
        <v>0.61</v>
      </c>
      <c r="O69" s="1"/>
      <c r="P69" s="166"/>
      <c r="Q69" s="172"/>
      <c r="R69" s="172"/>
      <c r="S69" s="166"/>
      <c r="Z69">
        <v>0</v>
      </c>
    </row>
    <row r="70" spans="1:26" ht="24.95" customHeight="1" x14ac:dyDescent="0.25">
      <c r="A70" s="170"/>
      <c r="B70" s="167" t="s">
        <v>155</v>
      </c>
      <c r="C70" s="171" t="s">
        <v>298</v>
      </c>
      <c r="D70" s="167" t="s">
        <v>299</v>
      </c>
      <c r="E70" s="167" t="s">
        <v>181</v>
      </c>
      <c r="F70" s="168">
        <v>3</v>
      </c>
      <c r="G70" s="169"/>
      <c r="H70" s="169"/>
      <c r="I70" s="169">
        <f t="shared" si="4"/>
        <v>0</v>
      </c>
      <c r="J70" s="167">
        <f t="shared" si="5"/>
        <v>56.64</v>
      </c>
      <c r="K70" s="1">
        <f t="shared" si="6"/>
        <v>0</v>
      </c>
      <c r="L70" s="1">
        <f t="shared" si="7"/>
        <v>0</v>
      </c>
      <c r="M70" s="1"/>
      <c r="N70" s="1">
        <v>18.88</v>
      </c>
      <c r="O70" s="1"/>
      <c r="P70" s="166"/>
      <c r="Q70" s="172"/>
      <c r="R70" s="172"/>
      <c r="S70" s="166"/>
      <c r="Z70">
        <v>0</v>
      </c>
    </row>
    <row r="71" spans="1:26" ht="24.95" customHeight="1" x14ac:dyDescent="0.25">
      <c r="A71" s="170"/>
      <c r="B71" s="167" t="s">
        <v>155</v>
      </c>
      <c r="C71" s="171" t="s">
        <v>300</v>
      </c>
      <c r="D71" s="167" t="s">
        <v>301</v>
      </c>
      <c r="E71" s="167" t="s">
        <v>141</v>
      </c>
      <c r="F71" s="168">
        <v>190</v>
      </c>
      <c r="G71" s="169"/>
      <c r="H71" s="169"/>
      <c r="I71" s="169">
        <f t="shared" si="4"/>
        <v>0</v>
      </c>
      <c r="J71" s="167">
        <f t="shared" si="5"/>
        <v>148.19999999999999</v>
      </c>
      <c r="K71" s="1">
        <f t="shared" si="6"/>
        <v>0</v>
      </c>
      <c r="L71" s="1">
        <f t="shared" si="7"/>
        <v>0</v>
      </c>
      <c r="M71" s="1"/>
      <c r="N71" s="1">
        <v>0.78</v>
      </c>
      <c r="O71" s="1"/>
      <c r="P71" s="166"/>
      <c r="Q71" s="172"/>
      <c r="R71" s="172"/>
      <c r="S71" s="166"/>
      <c r="Z71">
        <v>0</v>
      </c>
    </row>
    <row r="72" spans="1:26" ht="24.95" customHeight="1" x14ac:dyDescent="0.25">
      <c r="A72" s="170"/>
      <c r="B72" s="167" t="s">
        <v>155</v>
      </c>
      <c r="C72" s="171" t="s">
        <v>302</v>
      </c>
      <c r="D72" s="167" t="s">
        <v>303</v>
      </c>
      <c r="E72" s="167" t="s">
        <v>141</v>
      </c>
      <c r="F72" s="168">
        <v>43</v>
      </c>
      <c r="G72" s="169"/>
      <c r="H72" s="169"/>
      <c r="I72" s="169">
        <f t="shared" si="4"/>
        <v>0</v>
      </c>
      <c r="J72" s="167">
        <f t="shared" si="5"/>
        <v>53.32</v>
      </c>
      <c r="K72" s="1">
        <f t="shared" si="6"/>
        <v>0</v>
      </c>
      <c r="L72" s="1">
        <f t="shared" si="7"/>
        <v>0</v>
      </c>
      <c r="M72" s="1"/>
      <c r="N72" s="1">
        <v>1.24</v>
      </c>
      <c r="O72" s="1"/>
      <c r="P72" s="166"/>
      <c r="Q72" s="172"/>
      <c r="R72" s="172"/>
      <c r="S72" s="166"/>
      <c r="Z72">
        <v>0</v>
      </c>
    </row>
    <row r="73" spans="1:26" ht="24.95" customHeight="1" x14ac:dyDescent="0.25">
      <c r="A73" s="170"/>
      <c r="B73" s="167" t="s">
        <v>155</v>
      </c>
      <c r="C73" s="171" t="s">
        <v>304</v>
      </c>
      <c r="D73" s="167" t="s">
        <v>305</v>
      </c>
      <c r="E73" s="167" t="s">
        <v>181</v>
      </c>
      <c r="F73" s="168">
        <v>30</v>
      </c>
      <c r="G73" s="169"/>
      <c r="H73" s="169"/>
      <c r="I73" s="169">
        <f t="shared" si="4"/>
        <v>0</v>
      </c>
      <c r="J73" s="167">
        <f t="shared" si="5"/>
        <v>0.3</v>
      </c>
      <c r="K73" s="1">
        <f t="shared" si="6"/>
        <v>0</v>
      </c>
      <c r="L73" s="1">
        <f t="shared" si="7"/>
        <v>0</v>
      </c>
      <c r="M73" s="1"/>
      <c r="N73" s="1">
        <v>0.01</v>
      </c>
      <c r="O73" s="1"/>
      <c r="P73" s="166"/>
      <c r="Q73" s="172"/>
      <c r="R73" s="172"/>
      <c r="S73" s="166"/>
      <c r="Z73">
        <v>0</v>
      </c>
    </row>
    <row r="74" spans="1:26" ht="24.95" customHeight="1" x14ac:dyDescent="0.25">
      <c r="A74" s="170"/>
      <c r="B74" s="167" t="s">
        <v>155</v>
      </c>
      <c r="C74" s="171" t="s">
        <v>306</v>
      </c>
      <c r="D74" s="167" t="s">
        <v>307</v>
      </c>
      <c r="E74" s="167" t="s">
        <v>181</v>
      </c>
      <c r="F74" s="168">
        <v>140</v>
      </c>
      <c r="G74" s="169"/>
      <c r="H74" s="169"/>
      <c r="I74" s="169">
        <f t="shared" si="4"/>
        <v>0</v>
      </c>
      <c r="J74" s="167">
        <f t="shared" si="5"/>
        <v>1.4</v>
      </c>
      <c r="K74" s="1">
        <f t="shared" si="6"/>
        <v>0</v>
      </c>
      <c r="L74" s="1">
        <f t="shared" si="7"/>
        <v>0</v>
      </c>
      <c r="M74" s="1"/>
      <c r="N74" s="1">
        <v>0.01</v>
      </c>
      <c r="O74" s="1"/>
      <c r="P74" s="166"/>
      <c r="Q74" s="172"/>
      <c r="R74" s="172"/>
      <c r="S74" s="166"/>
      <c r="Z74">
        <v>0</v>
      </c>
    </row>
    <row r="75" spans="1:26" ht="35.1" customHeight="1" x14ac:dyDescent="0.25">
      <c r="A75" s="170"/>
      <c r="B75" s="167" t="s">
        <v>155</v>
      </c>
      <c r="C75" s="171" t="s">
        <v>308</v>
      </c>
      <c r="D75" s="167" t="s">
        <v>309</v>
      </c>
      <c r="E75" s="167" t="s">
        <v>181</v>
      </c>
      <c r="F75" s="168">
        <v>1</v>
      </c>
      <c r="G75" s="169"/>
      <c r="H75" s="169"/>
      <c r="I75" s="169">
        <f t="shared" ref="I75:I106" si="8">ROUND(F75*(G75+H75),2)</f>
        <v>0</v>
      </c>
      <c r="J75" s="167">
        <f t="shared" ref="J75:J83" si="9">ROUND(F75*(N75),2)</f>
        <v>600</v>
      </c>
      <c r="K75" s="1">
        <f t="shared" ref="K75:K83" si="10">ROUND(F75*(O75),2)</f>
        <v>0</v>
      </c>
      <c r="L75" s="1">
        <f t="shared" ref="L75:L80" si="11">ROUND(F75*(G75),2)</f>
        <v>0</v>
      </c>
      <c r="M75" s="1"/>
      <c r="N75" s="1">
        <v>600</v>
      </c>
      <c r="O75" s="1"/>
      <c r="P75" s="166"/>
      <c r="Q75" s="172"/>
      <c r="R75" s="172"/>
      <c r="S75" s="166"/>
      <c r="Z75">
        <v>0</v>
      </c>
    </row>
    <row r="76" spans="1:26" ht="35.1" customHeight="1" x14ac:dyDescent="0.25">
      <c r="A76" s="170"/>
      <c r="B76" s="167" t="s">
        <v>155</v>
      </c>
      <c r="C76" s="171" t="s">
        <v>310</v>
      </c>
      <c r="D76" s="167" t="s">
        <v>311</v>
      </c>
      <c r="E76" s="167" t="s">
        <v>181</v>
      </c>
      <c r="F76" s="168">
        <v>3</v>
      </c>
      <c r="G76" s="169"/>
      <c r="H76" s="169"/>
      <c r="I76" s="169">
        <f t="shared" si="8"/>
        <v>0</v>
      </c>
      <c r="J76" s="167">
        <f t="shared" si="9"/>
        <v>285</v>
      </c>
      <c r="K76" s="1">
        <f t="shared" si="10"/>
        <v>0</v>
      </c>
      <c r="L76" s="1">
        <f t="shared" si="11"/>
        <v>0</v>
      </c>
      <c r="M76" s="1"/>
      <c r="N76" s="1">
        <v>95</v>
      </c>
      <c r="O76" s="1"/>
      <c r="P76" s="166"/>
      <c r="Q76" s="172"/>
      <c r="R76" s="172"/>
      <c r="S76" s="166"/>
      <c r="Z76">
        <v>0</v>
      </c>
    </row>
    <row r="77" spans="1:26" ht="35.1" customHeight="1" x14ac:dyDescent="0.25">
      <c r="A77" s="170"/>
      <c r="B77" s="167" t="s">
        <v>155</v>
      </c>
      <c r="C77" s="171" t="s">
        <v>312</v>
      </c>
      <c r="D77" s="167" t="s">
        <v>313</v>
      </c>
      <c r="E77" s="167" t="s">
        <v>181</v>
      </c>
      <c r="F77" s="168">
        <v>16</v>
      </c>
      <c r="G77" s="169"/>
      <c r="H77" s="169"/>
      <c r="I77" s="169">
        <f t="shared" si="8"/>
        <v>0</v>
      </c>
      <c r="J77" s="167">
        <f t="shared" si="9"/>
        <v>1280</v>
      </c>
      <c r="K77" s="1">
        <f t="shared" si="10"/>
        <v>0</v>
      </c>
      <c r="L77" s="1">
        <f t="shared" si="11"/>
        <v>0</v>
      </c>
      <c r="M77" s="1"/>
      <c r="N77" s="1">
        <v>80</v>
      </c>
      <c r="O77" s="1"/>
      <c r="P77" s="166"/>
      <c r="Q77" s="172"/>
      <c r="R77" s="172"/>
      <c r="S77" s="166"/>
      <c r="Z77">
        <v>0</v>
      </c>
    </row>
    <row r="78" spans="1:26" ht="35.1" customHeight="1" x14ac:dyDescent="0.25">
      <c r="A78" s="170"/>
      <c r="B78" s="167" t="s">
        <v>155</v>
      </c>
      <c r="C78" s="171" t="s">
        <v>314</v>
      </c>
      <c r="D78" s="167" t="s">
        <v>315</v>
      </c>
      <c r="E78" s="167" t="s">
        <v>181</v>
      </c>
      <c r="F78" s="168">
        <v>8</v>
      </c>
      <c r="G78" s="169"/>
      <c r="H78" s="169"/>
      <c r="I78" s="169">
        <f t="shared" si="8"/>
        <v>0</v>
      </c>
      <c r="J78" s="167">
        <f t="shared" si="9"/>
        <v>560</v>
      </c>
      <c r="K78" s="1">
        <f t="shared" si="10"/>
        <v>0</v>
      </c>
      <c r="L78" s="1">
        <f t="shared" si="11"/>
        <v>0</v>
      </c>
      <c r="M78" s="1"/>
      <c r="N78" s="1">
        <v>70</v>
      </c>
      <c r="O78" s="1"/>
      <c r="P78" s="166"/>
      <c r="Q78" s="172"/>
      <c r="R78" s="172"/>
      <c r="S78" s="166"/>
      <c r="Z78">
        <v>0</v>
      </c>
    </row>
    <row r="79" spans="1:26" ht="24.95" customHeight="1" x14ac:dyDescent="0.25">
      <c r="A79" s="170"/>
      <c r="B79" s="167" t="s">
        <v>155</v>
      </c>
      <c r="C79" s="171" t="s">
        <v>316</v>
      </c>
      <c r="D79" s="167" t="s">
        <v>317</v>
      </c>
      <c r="E79" s="167" t="s">
        <v>181</v>
      </c>
      <c r="F79" s="168">
        <v>3</v>
      </c>
      <c r="G79" s="169"/>
      <c r="H79" s="169"/>
      <c r="I79" s="169">
        <f t="shared" si="8"/>
        <v>0</v>
      </c>
      <c r="J79" s="167">
        <f t="shared" si="9"/>
        <v>1.95</v>
      </c>
      <c r="K79" s="1">
        <f t="shared" si="10"/>
        <v>0</v>
      </c>
      <c r="L79" s="1">
        <f t="shared" si="11"/>
        <v>0</v>
      </c>
      <c r="M79" s="1"/>
      <c r="N79" s="1">
        <v>0.65</v>
      </c>
      <c r="O79" s="1"/>
      <c r="P79" s="166"/>
      <c r="Q79" s="172"/>
      <c r="R79" s="172"/>
      <c r="S79" s="166"/>
      <c r="Z79">
        <v>0</v>
      </c>
    </row>
    <row r="80" spans="1:26" ht="24.95" customHeight="1" x14ac:dyDescent="0.25">
      <c r="A80" s="170"/>
      <c r="B80" s="167" t="s">
        <v>155</v>
      </c>
      <c r="C80" s="171" t="s">
        <v>318</v>
      </c>
      <c r="D80" s="167" t="s">
        <v>319</v>
      </c>
      <c r="E80" s="167" t="s">
        <v>181</v>
      </c>
      <c r="F80" s="168">
        <v>3</v>
      </c>
      <c r="G80" s="169"/>
      <c r="H80" s="169"/>
      <c r="I80" s="169">
        <f t="shared" si="8"/>
        <v>0</v>
      </c>
      <c r="J80" s="167">
        <f t="shared" si="9"/>
        <v>840</v>
      </c>
      <c r="K80" s="1">
        <f t="shared" si="10"/>
        <v>0</v>
      </c>
      <c r="L80" s="1">
        <f t="shared" si="11"/>
        <v>0</v>
      </c>
      <c r="M80" s="1"/>
      <c r="N80" s="1">
        <v>280</v>
      </c>
      <c r="O80" s="1"/>
      <c r="P80" s="166"/>
      <c r="Q80" s="172"/>
      <c r="R80" s="172"/>
      <c r="S80" s="166"/>
      <c r="Z80">
        <v>0</v>
      </c>
    </row>
    <row r="81" spans="1:26" ht="24.95" customHeight="1" x14ac:dyDescent="0.25">
      <c r="A81" s="170"/>
      <c r="B81" s="167" t="s">
        <v>320</v>
      </c>
      <c r="C81" s="171" t="s">
        <v>321</v>
      </c>
      <c r="D81" s="167" t="s">
        <v>322</v>
      </c>
      <c r="E81" s="167" t="s">
        <v>181</v>
      </c>
      <c r="F81" s="168">
        <v>1</v>
      </c>
      <c r="G81" s="169"/>
      <c r="H81" s="169"/>
      <c r="I81" s="169">
        <f t="shared" si="8"/>
        <v>0</v>
      </c>
      <c r="J81" s="167">
        <f t="shared" si="9"/>
        <v>200</v>
      </c>
      <c r="K81" s="1">
        <f t="shared" si="10"/>
        <v>0</v>
      </c>
      <c r="L81" s="1"/>
      <c r="M81" s="1">
        <f>ROUND(F81*(G81),2)</f>
        <v>0</v>
      </c>
      <c r="N81" s="1">
        <v>200</v>
      </c>
      <c r="O81" s="1"/>
      <c r="P81" s="166"/>
      <c r="Q81" s="172"/>
      <c r="R81" s="172"/>
      <c r="S81" s="166"/>
      <c r="Z81">
        <v>0</v>
      </c>
    </row>
    <row r="82" spans="1:26" ht="24.95" customHeight="1" x14ac:dyDescent="0.25">
      <c r="A82" s="170"/>
      <c r="B82" s="167" t="s">
        <v>320</v>
      </c>
      <c r="C82" s="171" t="s">
        <v>323</v>
      </c>
      <c r="D82" s="167" t="s">
        <v>324</v>
      </c>
      <c r="E82" s="167" t="s">
        <v>325</v>
      </c>
      <c r="F82" s="168">
        <v>3</v>
      </c>
      <c r="G82" s="177"/>
      <c r="H82" s="177"/>
      <c r="I82" s="177">
        <f t="shared" si="8"/>
        <v>0</v>
      </c>
      <c r="J82" s="167">
        <f t="shared" si="9"/>
        <v>33.29</v>
      </c>
      <c r="K82" s="1">
        <f t="shared" si="10"/>
        <v>0</v>
      </c>
      <c r="L82" s="1"/>
      <c r="M82" s="1">
        <f>ROUND(F82*(G82),2)</f>
        <v>0</v>
      </c>
      <c r="N82" s="1">
        <v>11.095000000000001</v>
      </c>
      <c r="O82" s="1"/>
      <c r="P82" s="166"/>
      <c r="Q82" s="172"/>
      <c r="R82" s="172"/>
      <c r="S82" s="166"/>
      <c r="Z82">
        <v>0</v>
      </c>
    </row>
    <row r="83" spans="1:26" ht="24.95" customHeight="1" x14ac:dyDescent="0.25">
      <c r="A83" s="170"/>
      <c r="B83" s="167" t="s">
        <v>320</v>
      </c>
      <c r="C83" s="171" t="s">
        <v>326</v>
      </c>
      <c r="D83" s="167" t="s">
        <v>327</v>
      </c>
      <c r="E83" s="167" t="s">
        <v>325</v>
      </c>
      <c r="F83" s="168">
        <v>1</v>
      </c>
      <c r="G83" s="177"/>
      <c r="H83" s="177"/>
      <c r="I83" s="177">
        <f t="shared" si="8"/>
        <v>0</v>
      </c>
      <c r="J83" s="167">
        <f t="shared" si="9"/>
        <v>70.13</v>
      </c>
      <c r="K83" s="1">
        <f t="shared" si="10"/>
        <v>0</v>
      </c>
      <c r="L83" s="1"/>
      <c r="M83" s="1">
        <f>ROUND(F83*(G83),2)</f>
        <v>0</v>
      </c>
      <c r="N83" s="1">
        <v>70.125</v>
      </c>
      <c r="O83" s="1"/>
      <c r="P83" s="166"/>
      <c r="Q83" s="172"/>
      <c r="R83" s="172"/>
      <c r="S83" s="166"/>
      <c r="Z83">
        <v>0</v>
      </c>
    </row>
    <row r="84" spans="1:26" x14ac:dyDescent="0.25">
      <c r="A84" s="155"/>
      <c r="B84" s="155"/>
      <c r="C84" s="155"/>
      <c r="D84" s="155" t="s">
        <v>176</v>
      </c>
      <c r="E84" s="155"/>
      <c r="F84" s="166"/>
      <c r="G84" s="158"/>
      <c r="H84" s="158">
        <f>ROUND((SUM(M10:M83))/1,2)</f>
        <v>0</v>
      </c>
      <c r="I84" s="158">
        <f>ROUND((SUM(I10:I83))/1,2)</f>
        <v>0</v>
      </c>
      <c r="J84" s="155"/>
      <c r="K84" s="155"/>
      <c r="L84" s="155">
        <f>ROUND((SUM(L10:L83))/1,2)</f>
        <v>0</v>
      </c>
      <c r="M84" s="155">
        <f>ROUND((SUM(M10:M83))/1,2)</f>
        <v>0</v>
      </c>
      <c r="N84" s="155"/>
      <c r="O84" s="155"/>
      <c r="P84" s="173">
        <f>ROUND((SUM(P10:P83))/1,2)</f>
        <v>0</v>
      </c>
      <c r="Q84" s="152"/>
      <c r="R84" s="152"/>
      <c r="S84" s="173">
        <f>ROUND((SUM(S10:S83))/1,2)</f>
        <v>0</v>
      </c>
      <c r="T84" s="152"/>
      <c r="U84" s="152"/>
      <c r="V84" s="152"/>
      <c r="W84" s="152"/>
      <c r="X84" s="152"/>
      <c r="Y84" s="152"/>
      <c r="Z84" s="152"/>
    </row>
    <row r="85" spans="1:26" x14ac:dyDescent="0.25">
      <c r="A85" s="1"/>
      <c r="B85" s="1"/>
      <c r="C85" s="1"/>
      <c r="D85" s="1"/>
      <c r="E85" s="1"/>
      <c r="F85" s="162"/>
      <c r="G85" s="148"/>
      <c r="H85" s="148"/>
      <c r="I85" s="148"/>
      <c r="J85" s="1"/>
      <c r="K85" s="1"/>
      <c r="L85" s="1"/>
      <c r="M85" s="1"/>
      <c r="N85" s="1"/>
      <c r="O85" s="1"/>
      <c r="P85" s="1"/>
      <c r="S85" s="1"/>
    </row>
    <row r="86" spans="1:26" x14ac:dyDescent="0.25">
      <c r="A86" s="155"/>
      <c r="B86" s="155"/>
      <c r="C86" s="155"/>
      <c r="D86" s="155" t="s">
        <v>177</v>
      </c>
      <c r="E86" s="155"/>
      <c r="F86" s="166"/>
      <c r="G86" s="156"/>
      <c r="H86" s="156"/>
      <c r="I86" s="156"/>
      <c r="J86" s="155"/>
      <c r="K86" s="155"/>
      <c r="L86" s="155"/>
      <c r="M86" s="155"/>
      <c r="N86" s="155"/>
      <c r="O86" s="155"/>
      <c r="P86" s="155"/>
      <c r="Q86" s="152"/>
      <c r="R86" s="152"/>
      <c r="S86" s="155"/>
      <c r="T86" s="152"/>
      <c r="U86" s="152"/>
      <c r="V86" s="152"/>
      <c r="W86" s="152"/>
      <c r="X86" s="152"/>
      <c r="Y86" s="152"/>
      <c r="Z86" s="152"/>
    </row>
    <row r="87" spans="1:26" ht="24.95" customHeight="1" x14ac:dyDescent="0.25">
      <c r="A87" s="170"/>
      <c r="B87" s="167" t="s">
        <v>328</v>
      </c>
      <c r="C87" s="171" t="s">
        <v>329</v>
      </c>
      <c r="D87" s="167" t="s">
        <v>330</v>
      </c>
      <c r="E87" s="167" t="s">
        <v>91</v>
      </c>
      <c r="F87" s="168">
        <v>0.25</v>
      </c>
      <c r="G87" s="169"/>
      <c r="H87" s="169"/>
      <c r="I87" s="169">
        <f t="shared" ref="I87:I94" si="12">ROUND(F87*(G87+H87),2)</f>
        <v>0</v>
      </c>
      <c r="J87" s="167">
        <f t="shared" ref="J87:J94" si="13">ROUND(F87*(N87),2)</f>
        <v>15.36</v>
      </c>
      <c r="K87" s="1">
        <f t="shared" ref="K87:K94" si="14">ROUND(F87*(O87),2)</f>
        <v>0</v>
      </c>
      <c r="L87" s="1">
        <f t="shared" ref="L87:L94" si="15">ROUND(F87*(G87),2)</f>
        <v>0</v>
      </c>
      <c r="M87" s="1"/>
      <c r="N87" s="1">
        <v>61.42</v>
      </c>
      <c r="O87" s="1"/>
      <c r="P87" s="166"/>
      <c r="Q87" s="172"/>
      <c r="R87" s="172"/>
      <c r="S87" s="166"/>
      <c r="Z87">
        <v>0</v>
      </c>
    </row>
    <row r="88" spans="1:26" ht="24.95" customHeight="1" x14ac:dyDescent="0.25">
      <c r="A88" s="170"/>
      <c r="B88" s="167" t="s">
        <v>328</v>
      </c>
      <c r="C88" s="171" t="s">
        <v>331</v>
      </c>
      <c r="D88" s="167" t="s">
        <v>332</v>
      </c>
      <c r="E88" s="167" t="s">
        <v>141</v>
      </c>
      <c r="F88" s="168">
        <v>225</v>
      </c>
      <c r="G88" s="169"/>
      <c r="H88" s="169"/>
      <c r="I88" s="169">
        <f t="shared" si="12"/>
        <v>0</v>
      </c>
      <c r="J88" s="167">
        <f t="shared" si="13"/>
        <v>2445.75</v>
      </c>
      <c r="K88" s="1">
        <f t="shared" si="14"/>
        <v>0</v>
      </c>
      <c r="L88" s="1">
        <f t="shared" si="15"/>
        <v>0</v>
      </c>
      <c r="M88" s="1"/>
      <c r="N88" s="1">
        <v>10.87</v>
      </c>
      <c r="O88" s="1"/>
      <c r="P88" s="166"/>
      <c r="Q88" s="172"/>
      <c r="R88" s="172"/>
      <c r="S88" s="166"/>
      <c r="Z88">
        <v>0</v>
      </c>
    </row>
    <row r="89" spans="1:26" ht="24.95" customHeight="1" x14ac:dyDescent="0.25">
      <c r="A89" s="170"/>
      <c r="B89" s="167" t="s">
        <v>328</v>
      </c>
      <c r="C89" s="171" t="s">
        <v>333</v>
      </c>
      <c r="D89" s="167" t="s">
        <v>334</v>
      </c>
      <c r="E89" s="167" t="s">
        <v>141</v>
      </c>
      <c r="F89" s="168">
        <v>145</v>
      </c>
      <c r="G89" s="169"/>
      <c r="H89" s="169"/>
      <c r="I89" s="169">
        <f t="shared" si="12"/>
        <v>0</v>
      </c>
      <c r="J89" s="167">
        <f t="shared" si="13"/>
        <v>179.8</v>
      </c>
      <c r="K89" s="1">
        <f t="shared" si="14"/>
        <v>0</v>
      </c>
      <c r="L89" s="1">
        <f t="shared" si="15"/>
        <v>0</v>
      </c>
      <c r="M89" s="1"/>
      <c r="N89" s="1">
        <v>1.24</v>
      </c>
      <c r="O89" s="1"/>
      <c r="P89" s="166"/>
      <c r="Q89" s="172"/>
      <c r="R89" s="172"/>
      <c r="S89" s="166"/>
      <c r="Z89">
        <v>0</v>
      </c>
    </row>
    <row r="90" spans="1:26" ht="24.95" customHeight="1" x14ac:dyDescent="0.25">
      <c r="A90" s="170"/>
      <c r="B90" s="167" t="s">
        <v>328</v>
      </c>
      <c r="C90" s="171" t="s">
        <v>335</v>
      </c>
      <c r="D90" s="167" t="s">
        <v>336</v>
      </c>
      <c r="E90" s="167" t="s">
        <v>141</v>
      </c>
      <c r="F90" s="168">
        <v>145</v>
      </c>
      <c r="G90" s="169"/>
      <c r="H90" s="169"/>
      <c r="I90" s="169">
        <f t="shared" si="12"/>
        <v>0</v>
      </c>
      <c r="J90" s="167">
        <f t="shared" si="13"/>
        <v>63.8</v>
      </c>
      <c r="K90" s="1">
        <f t="shared" si="14"/>
        <v>0</v>
      </c>
      <c r="L90" s="1">
        <f t="shared" si="15"/>
        <v>0</v>
      </c>
      <c r="M90" s="1"/>
      <c r="N90" s="1">
        <v>0.44</v>
      </c>
      <c r="O90" s="1"/>
      <c r="P90" s="166"/>
      <c r="Q90" s="172"/>
      <c r="R90" s="172"/>
      <c r="S90" s="166"/>
      <c r="Z90">
        <v>0</v>
      </c>
    </row>
    <row r="91" spans="1:26" ht="24.95" customHeight="1" x14ac:dyDescent="0.25">
      <c r="A91" s="170"/>
      <c r="B91" s="167" t="s">
        <v>328</v>
      </c>
      <c r="C91" s="171" t="s">
        <v>337</v>
      </c>
      <c r="D91" s="167" t="s">
        <v>338</v>
      </c>
      <c r="E91" s="167" t="s">
        <v>141</v>
      </c>
      <c r="F91" s="168">
        <v>225</v>
      </c>
      <c r="G91" s="169"/>
      <c r="H91" s="169"/>
      <c r="I91" s="169">
        <f t="shared" si="12"/>
        <v>0</v>
      </c>
      <c r="J91" s="167">
        <f t="shared" si="13"/>
        <v>522</v>
      </c>
      <c r="K91" s="1">
        <f t="shared" si="14"/>
        <v>0</v>
      </c>
      <c r="L91" s="1">
        <f t="shared" si="15"/>
        <v>0</v>
      </c>
      <c r="M91" s="1"/>
      <c r="N91" s="1">
        <v>2.3199999999999998</v>
      </c>
      <c r="O91" s="1"/>
      <c r="P91" s="166"/>
      <c r="Q91" s="172"/>
      <c r="R91" s="172"/>
      <c r="S91" s="166"/>
      <c r="Z91">
        <v>0</v>
      </c>
    </row>
    <row r="92" spans="1:26" ht="24.95" customHeight="1" x14ac:dyDescent="0.25">
      <c r="A92" s="170"/>
      <c r="B92" s="167" t="s">
        <v>328</v>
      </c>
      <c r="C92" s="171" t="s">
        <v>339</v>
      </c>
      <c r="D92" s="167" t="s">
        <v>340</v>
      </c>
      <c r="E92" s="167" t="s">
        <v>108</v>
      </c>
      <c r="F92" s="168">
        <v>225</v>
      </c>
      <c r="G92" s="169"/>
      <c r="H92" s="169"/>
      <c r="I92" s="169">
        <f t="shared" si="12"/>
        <v>0</v>
      </c>
      <c r="J92" s="167">
        <f t="shared" si="13"/>
        <v>506.25</v>
      </c>
      <c r="K92" s="1">
        <f t="shared" si="14"/>
        <v>0</v>
      </c>
      <c r="L92" s="1">
        <f t="shared" si="15"/>
        <v>0</v>
      </c>
      <c r="M92" s="1"/>
      <c r="N92" s="1">
        <v>2.25</v>
      </c>
      <c r="O92" s="1"/>
      <c r="P92" s="166"/>
      <c r="Q92" s="172"/>
      <c r="R92" s="172"/>
      <c r="S92" s="166"/>
      <c r="Z92">
        <v>0</v>
      </c>
    </row>
    <row r="93" spans="1:26" ht="24.95" customHeight="1" x14ac:dyDescent="0.25">
      <c r="A93" s="170"/>
      <c r="B93" s="167" t="s">
        <v>155</v>
      </c>
      <c r="C93" s="171" t="s">
        <v>341</v>
      </c>
      <c r="D93" s="167" t="s">
        <v>469</v>
      </c>
      <c r="E93" s="167" t="s">
        <v>141</v>
      </c>
      <c r="F93" s="168">
        <v>145</v>
      </c>
      <c r="G93" s="169"/>
      <c r="H93" s="169"/>
      <c r="I93" s="169">
        <f t="shared" si="12"/>
        <v>0</v>
      </c>
      <c r="J93" s="167">
        <f t="shared" si="13"/>
        <v>10.15</v>
      </c>
      <c r="K93" s="1">
        <f t="shared" si="14"/>
        <v>0</v>
      </c>
      <c r="L93" s="1">
        <f t="shared" si="15"/>
        <v>0</v>
      </c>
      <c r="M93" s="1"/>
      <c r="N93" s="1">
        <v>7.0000000000000007E-2</v>
      </c>
      <c r="O93" s="1"/>
      <c r="P93" s="166"/>
      <c r="Q93" s="172"/>
      <c r="R93" s="172"/>
      <c r="S93" s="166"/>
      <c r="Z93">
        <v>0</v>
      </c>
    </row>
    <row r="94" spans="1:26" ht="24.95" customHeight="1" x14ac:dyDescent="0.25">
      <c r="A94" s="170"/>
      <c r="B94" s="167" t="s">
        <v>155</v>
      </c>
      <c r="C94" s="171" t="s">
        <v>342</v>
      </c>
      <c r="D94" s="167" t="s">
        <v>343</v>
      </c>
      <c r="E94" s="167" t="s">
        <v>113</v>
      </c>
      <c r="F94" s="168">
        <v>15.08</v>
      </c>
      <c r="G94" s="169"/>
      <c r="H94" s="169"/>
      <c r="I94" s="169">
        <f t="shared" si="12"/>
        <v>0</v>
      </c>
      <c r="J94" s="167">
        <f t="shared" si="13"/>
        <v>206.75</v>
      </c>
      <c r="K94" s="1">
        <f t="shared" si="14"/>
        <v>0</v>
      </c>
      <c r="L94" s="1">
        <f t="shared" si="15"/>
        <v>0</v>
      </c>
      <c r="M94" s="1"/>
      <c r="N94" s="1">
        <v>13.71</v>
      </c>
      <c r="O94" s="1"/>
      <c r="P94" s="166"/>
      <c r="Q94" s="172"/>
      <c r="R94" s="172"/>
      <c r="S94" s="166"/>
      <c r="Z94">
        <v>0</v>
      </c>
    </row>
    <row r="95" spans="1:26" x14ac:dyDescent="0.25">
      <c r="A95" s="155"/>
      <c r="B95" s="155"/>
      <c r="C95" s="155"/>
      <c r="D95" s="155" t="s">
        <v>177</v>
      </c>
      <c r="E95" s="155"/>
      <c r="F95" s="166"/>
      <c r="G95" s="158"/>
      <c r="H95" s="158"/>
      <c r="I95" s="158">
        <f>ROUND((SUM(I86:I94))/1,2)</f>
        <v>0</v>
      </c>
      <c r="J95" s="155"/>
      <c r="K95" s="155"/>
      <c r="L95" s="155">
        <f>ROUND((SUM(L86:L94))/1,2)</f>
        <v>0</v>
      </c>
      <c r="M95" s="155">
        <f>ROUND((SUM(M86:M94))/1,2)</f>
        <v>0</v>
      </c>
      <c r="N95" s="155"/>
      <c r="O95" s="155"/>
      <c r="P95" s="173">
        <f>ROUND((SUM(P86:P94))/1,2)</f>
        <v>0</v>
      </c>
      <c r="S95" s="166">
        <f>ROUND((SUM(S86:S94))/1,2)</f>
        <v>0</v>
      </c>
    </row>
    <row r="96" spans="1:26" x14ac:dyDescent="0.25">
      <c r="A96" s="1"/>
      <c r="B96" s="1"/>
      <c r="C96" s="1"/>
      <c r="D96" s="1"/>
      <c r="E96" s="1"/>
      <c r="F96" s="162"/>
      <c r="G96" s="148"/>
      <c r="H96" s="148"/>
      <c r="I96" s="148"/>
      <c r="J96" s="1"/>
      <c r="K96" s="1"/>
      <c r="L96" s="1"/>
      <c r="M96" s="1"/>
      <c r="N96" s="1"/>
      <c r="O96" s="1"/>
      <c r="P96" s="1"/>
      <c r="S96" s="1"/>
    </row>
    <row r="97" spans="1:26" x14ac:dyDescent="0.25">
      <c r="A97" s="155"/>
      <c r="B97" s="155"/>
      <c r="C97" s="155"/>
      <c r="D97" s="2" t="s">
        <v>175</v>
      </c>
      <c r="E97" s="155"/>
      <c r="F97" s="166"/>
      <c r="G97" s="158"/>
      <c r="H97" s="158">
        <f>ROUND((SUM(M9:M96))/2,2)</f>
        <v>0</v>
      </c>
      <c r="I97" s="158">
        <f>ROUND((SUM(I9:I96))/2,2)</f>
        <v>0</v>
      </c>
      <c r="J97" s="155"/>
      <c r="K97" s="155"/>
      <c r="L97" s="155">
        <f>ROUND((SUM(L9:L96))/2,2)</f>
        <v>0</v>
      </c>
      <c r="M97" s="155">
        <f>ROUND((SUM(M9:M96))/2,2)</f>
        <v>0</v>
      </c>
      <c r="N97" s="155"/>
      <c r="O97" s="155"/>
      <c r="P97" s="173">
        <f>ROUND((SUM(P9:P96))/2,2)</f>
        <v>0</v>
      </c>
      <c r="S97" s="173">
        <f>ROUND((SUM(S9:S96))/2,2)</f>
        <v>0</v>
      </c>
    </row>
    <row r="98" spans="1:26" x14ac:dyDescent="0.25">
      <c r="A98" s="174"/>
      <c r="B98" s="174"/>
      <c r="C98" s="174"/>
      <c r="D98" s="174" t="s">
        <v>77</v>
      </c>
      <c r="E98" s="174"/>
      <c r="F98" s="175"/>
      <c r="G98" s="176"/>
      <c r="H98" s="176">
        <f>ROUND((SUM(M9:M97))/3,2)</f>
        <v>0</v>
      </c>
      <c r="I98" s="176">
        <f>ROUND((SUM(I9:I97))/3,2)</f>
        <v>0</v>
      </c>
      <c r="J98" s="174"/>
      <c r="K98" s="174">
        <f>ROUND((SUM(K9:K97))/3,2)</f>
        <v>0</v>
      </c>
      <c r="L98" s="174">
        <f>ROUND((SUM(L9:L97))/3,2)</f>
        <v>0</v>
      </c>
      <c r="M98" s="174">
        <f>ROUND((SUM(M9:M97))/3,2)</f>
        <v>0</v>
      </c>
      <c r="N98" s="174"/>
      <c r="O98" s="174"/>
      <c r="P98" s="175">
        <f>ROUND((SUM(P9:P97))/3,2)</f>
        <v>0</v>
      </c>
      <c r="S98" s="175">
        <f>ROUND((SUM(S9:S97))/3,2)</f>
        <v>0</v>
      </c>
      <c r="Z98">
        <f>(SUM(Z9:Z97))</f>
        <v>0</v>
      </c>
    </row>
  </sheetData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Oddychová zóna - záhrada Panny Márie / SO 01 - Kruhový záhradný altánok so sochou Panny Márie - Osvetlenie a ochrana pred bleskom</oddHeader>
    <oddFooter>&amp;RStrana &amp;P z &amp;N    &amp;L&amp;7Spracované systémom Systematic®pyramida.wsn, tel.: 051 77 10 585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16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37" t="s">
        <v>1</v>
      </c>
      <c r="C2" s="38"/>
      <c r="D2" s="39"/>
      <c r="E2" s="39"/>
      <c r="F2" s="39"/>
      <c r="G2" s="43" t="s">
        <v>17</v>
      </c>
      <c r="H2" s="16"/>
      <c r="I2" s="27"/>
      <c r="J2" s="31"/>
    </row>
    <row r="3" spans="1:23" ht="18" customHeight="1" x14ac:dyDescent="0.25">
      <c r="A3" s="11"/>
      <c r="B3" s="40" t="s">
        <v>344</v>
      </c>
      <c r="C3" s="41"/>
      <c r="D3" s="42"/>
      <c r="E3" s="42"/>
      <c r="F3" s="42"/>
      <c r="G3" s="17"/>
      <c r="H3" s="17"/>
      <c r="I3" s="28"/>
      <c r="J3" s="32"/>
    </row>
    <row r="4" spans="1:23" ht="18" customHeight="1" x14ac:dyDescent="0.25">
      <c r="A4" s="11"/>
      <c r="B4" s="23"/>
      <c r="C4" s="20"/>
      <c r="D4" s="17"/>
      <c r="E4" s="17"/>
      <c r="F4" s="17"/>
      <c r="G4" s="17"/>
      <c r="H4" s="17"/>
      <c r="I4" s="44" t="s">
        <v>19</v>
      </c>
      <c r="J4" s="32"/>
    </row>
    <row r="5" spans="1:23" ht="18" customHeight="1" thickBot="1" x14ac:dyDescent="0.3">
      <c r="A5" s="11"/>
      <c r="B5" s="45" t="s">
        <v>20</v>
      </c>
      <c r="C5" s="20"/>
      <c r="D5" s="17"/>
      <c r="E5" s="17"/>
      <c r="F5" s="46" t="s">
        <v>21</v>
      </c>
      <c r="G5" s="17"/>
      <c r="H5" s="17"/>
      <c r="I5" s="44" t="s">
        <v>22</v>
      </c>
      <c r="J5" s="47" t="s">
        <v>23</v>
      </c>
    </row>
    <row r="6" spans="1:23" ht="18" customHeight="1" thickTop="1" x14ac:dyDescent="0.25">
      <c r="A6" s="11"/>
      <c r="B6" s="56" t="s">
        <v>24</v>
      </c>
      <c r="C6" s="52"/>
      <c r="D6" s="53"/>
      <c r="E6" s="53"/>
      <c r="F6" s="53"/>
      <c r="G6" s="57" t="s">
        <v>25</v>
      </c>
      <c r="H6" s="53"/>
      <c r="I6" s="54"/>
      <c r="J6" s="55"/>
    </row>
    <row r="7" spans="1:23" ht="18" customHeight="1" x14ac:dyDescent="0.25">
      <c r="A7" s="11"/>
      <c r="B7" s="48"/>
      <c r="C7" s="49"/>
      <c r="D7" s="18"/>
      <c r="E7" s="18"/>
      <c r="F7" s="18"/>
      <c r="G7" s="58" t="s">
        <v>26</v>
      </c>
      <c r="H7" s="18"/>
      <c r="I7" s="29"/>
      <c r="J7" s="50"/>
    </row>
    <row r="8" spans="1:23" ht="18" customHeight="1" x14ac:dyDescent="0.25">
      <c r="A8" s="11"/>
      <c r="B8" s="45" t="s">
        <v>27</v>
      </c>
      <c r="C8" s="20"/>
      <c r="D8" s="17"/>
      <c r="E8" s="17"/>
      <c r="F8" s="17"/>
      <c r="G8" s="46" t="s">
        <v>25</v>
      </c>
      <c r="H8" s="17"/>
      <c r="I8" s="28"/>
      <c r="J8" s="32"/>
    </row>
    <row r="9" spans="1:23" ht="18" customHeight="1" x14ac:dyDescent="0.25">
      <c r="A9" s="11"/>
      <c r="B9" s="23"/>
      <c r="C9" s="20"/>
      <c r="D9" s="17"/>
      <c r="E9" s="17"/>
      <c r="F9" s="17"/>
      <c r="G9" s="46" t="s">
        <v>26</v>
      </c>
      <c r="H9" s="17"/>
      <c r="I9" s="28"/>
      <c r="J9" s="32"/>
    </row>
    <row r="10" spans="1:23" ht="18" customHeight="1" x14ac:dyDescent="0.25">
      <c r="A10" s="11"/>
      <c r="B10" s="45" t="s">
        <v>28</v>
      </c>
      <c r="C10" s="20"/>
      <c r="D10" s="17"/>
      <c r="E10" s="17"/>
      <c r="F10" s="17"/>
      <c r="G10" s="46" t="s">
        <v>25</v>
      </c>
      <c r="H10" s="17"/>
      <c r="I10" s="28"/>
      <c r="J10" s="32"/>
    </row>
    <row r="11" spans="1:23" ht="18" customHeight="1" thickBot="1" x14ac:dyDescent="0.3">
      <c r="A11" s="11"/>
      <c r="B11" s="23"/>
      <c r="C11" s="20"/>
      <c r="D11" s="17"/>
      <c r="E11" s="17"/>
      <c r="F11" s="17"/>
      <c r="G11" s="46" t="s">
        <v>26</v>
      </c>
      <c r="H11" s="17"/>
      <c r="I11" s="28"/>
      <c r="J11" s="32"/>
    </row>
    <row r="12" spans="1:23" ht="18" customHeight="1" thickTop="1" x14ac:dyDescent="0.25">
      <c r="A12" s="11"/>
      <c r="B12" s="51"/>
      <c r="C12" s="52"/>
      <c r="D12" s="53"/>
      <c r="E12" s="53"/>
      <c r="F12" s="53"/>
      <c r="G12" s="53"/>
      <c r="H12" s="53"/>
      <c r="I12" s="54"/>
      <c r="J12" s="55"/>
    </row>
    <row r="13" spans="1:23" ht="18" customHeight="1" x14ac:dyDescent="0.25">
      <c r="A13" s="11"/>
      <c r="B13" s="48"/>
      <c r="C13" s="49"/>
      <c r="D13" s="18"/>
      <c r="E13" s="18"/>
      <c r="F13" s="18"/>
      <c r="G13" s="18"/>
      <c r="H13" s="18"/>
      <c r="I13" s="29"/>
      <c r="J13" s="50"/>
    </row>
    <row r="14" spans="1:23" ht="18" customHeight="1" thickBot="1" x14ac:dyDescent="0.3">
      <c r="A14" s="11"/>
      <c r="B14" s="23"/>
      <c r="C14" s="20"/>
      <c r="D14" s="17"/>
      <c r="E14" s="17"/>
      <c r="F14" s="17"/>
      <c r="G14" s="17"/>
      <c r="H14" s="17"/>
      <c r="I14" s="28"/>
      <c r="J14" s="32"/>
    </row>
    <row r="15" spans="1:23" ht="18" customHeight="1" thickTop="1" x14ac:dyDescent="0.25">
      <c r="A15" s="11"/>
      <c r="B15" s="90" t="s">
        <v>29</v>
      </c>
      <c r="C15" s="91" t="s">
        <v>6</v>
      </c>
      <c r="D15" s="91" t="s">
        <v>56</v>
      </c>
      <c r="E15" s="92" t="s">
        <v>57</v>
      </c>
      <c r="F15" s="104" t="s">
        <v>58</v>
      </c>
      <c r="G15" s="59" t="s">
        <v>34</v>
      </c>
      <c r="H15" s="62" t="s">
        <v>35</v>
      </c>
      <c r="I15" s="27"/>
      <c r="J15" s="55"/>
    </row>
    <row r="16" spans="1:23" ht="18" customHeight="1" x14ac:dyDescent="0.25">
      <c r="A16" s="11"/>
      <c r="B16" s="93">
        <v>1</v>
      </c>
      <c r="C16" s="94" t="s">
        <v>30</v>
      </c>
      <c r="D16" s="95">
        <f>'Rekap 12898'!B17</f>
        <v>0</v>
      </c>
      <c r="E16" s="96">
        <f>'Rekap 12898'!C17</f>
        <v>0</v>
      </c>
      <c r="F16" s="105">
        <f>'Rekap 12898'!D17</f>
        <v>0</v>
      </c>
      <c r="G16" s="60">
        <v>6</v>
      </c>
      <c r="H16" s="114" t="s">
        <v>36</v>
      </c>
      <c r="I16" s="128"/>
      <c r="J16" s="125">
        <v>0</v>
      </c>
    </row>
    <row r="17" spans="1:26" ht="18" customHeight="1" x14ac:dyDescent="0.25">
      <c r="A17" s="11"/>
      <c r="B17" s="67">
        <v>2</v>
      </c>
      <c r="C17" s="70" t="s">
        <v>31</v>
      </c>
      <c r="D17" s="77"/>
      <c r="E17" s="75"/>
      <c r="F17" s="80"/>
      <c r="G17" s="61">
        <v>7</v>
      </c>
      <c r="H17" s="115" t="s">
        <v>37</v>
      </c>
      <c r="I17" s="128"/>
      <c r="J17" s="126">
        <f>'SO 12898'!Z58</f>
        <v>0</v>
      </c>
    </row>
    <row r="18" spans="1:26" ht="18" customHeight="1" x14ac:dyDescent="0.25">
      <c r="A18" s="11"/>
      <c r="B18" s="68">
        <v>3</v>
      </c>
      <c r="C18" s="71" t="s">
        <v>32</v>
      </c>
      <c r="D18" s="78"/>
      <c r="E18" s="76"/>
      <c r="F18" s="81"/>
      <c r="G18" s="61">
        <v>8</v>
      </c>
      <c r="H18" s="115" t="s">
        <v>38</v>
      </c>
      <c r="I18" s="128"/>
      <c r="J18" s="126">
        <v>0</v>
      </c>
    </row>
    <row r="19" spans="1:26" ht="18" customHeight="1" x14ac:dyDescent="0.25">
      <c r="A19" s="11"/>
      <c r="B19" s="68">
        <v>4</v>
      </c>
      <c r="C19" s="72"/>
      <c r="D19" s="78"/>
      <c r="E19" s="76"/>
      <c r="F19" s="81"/>
      <c r="G19" s="61">
        <v>9</v>
      </c>
      <c r="H19" s="124"/>
      <c r="I19" s="128"/>
      <c r="J19" s="127"/>
    </row>
    <row r="20" spans="1:26" ht="18" customHeight="1" thickBot="1" x14ac:dyDescent="0.3">
      <c r="A20" s="11"/>
      <c r="B20" s="68">
        <v>5</v>
      </c>
      <c r="C20" s="73" t="s">
        <v>33</v>
      </c>
      <c r="D20" s="79"/>
      <c r="E20" s="99"/>
      <c r="F20" s="106">
        <f>SUM(F16:F19)</f>
        <v>0</v>
      </c>
      <c r="G20" s="61">
        <v>10</v>
      </c>
      <c r="H20" s="115" t="s">
        <v>33</v>
      </c>
      <c r="I20" s="130"/>
      <c r="J20" s="98">
        <f>SUM(J16:J19)</f>
        <v>0</v>
      </c>
    </row>
    <row r="21" spans="1:26" ht="18" customHeight="1" thickTop="1" x14ac:dyDescent="0.25">
      <c r="A21" s="11"/>
      <c r="B21" s="65" t="s">
        <v>46</v>
      </c>
      <c r="C21" s="69" t="s">
        <v>7</v>
      </c>
      <c r="D21" s="74"/>
      <c r="E21" s="19"/>
      <c r="F21" s="97"/>
      <c r="G21" s="65" t="s">
        <v>52</v>
      </c>
      <c r="H21" s="62" t="s">
        <v>7</v>
      </c>
      <c r="I21" s="29"/>
      <c r="J21" s="131"/>
    </row>
    <row r="22" spans="1:26" ht="18" customHeight="1" x14ac:dyDescent="0.25">
      <c r="A22" s="11"/>
      <c r="B22" s="60">
        <v>11</v>
      </c>
      <c r="C22" s="63" t="s">
        <v>47</v>
      </c>
      <c r="D22" s="86"/>
      <c r="E22" s="88" t="s">
        <v>50</v>
      </c>
      <c r="F22" s="80">
        <f>((F16*U22*0)+(F17*V22*0)+(F18*W22*0))/100</f>
        <v>0</v>
      </c>
      <c r="G22" s="60">
        <v>16</v>
      </c>
      <c r="H22" s="114" t="s">
        <v>53</v>
      </c>
      <c r="I22" s="129" t="s">
        <v>50</v>
      </c>
      <c r="J22" s="125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61">
        <v>12</v>
      </c>
      <c r="C23" s="64" t="s">
        <v>48</v>
      </c>
      <c r="D23" s="66"/>
      <c r="E23" s="88" t="s">
        <v>51</v>
      </c>
      <c r="F23" s="81">
        <f>((F16*U23*0)+(F17*V23*0)+(F18*W23*0))/100</f>
        <v>0</v>
      </c>
      <c r="G23" s="61">
        <v>17</v>
      </c>
      <c r="H23" s="115" t="s">
        <v>54</v>
      </c>
      <c r="I23" s="129" t="s">
        <v>50</v>
      </c>
      <c r="J23" s="126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61">
        <v>13</v>
      </c>
      <c r="C24" s="64" t="s">
        <v>49</v>
      </c>
      <c r="D24" s="66"/>
      <c r="E24" s="88" t="s">
        <v>50</v>
      </c>
      <c r="F24" s="81">
        <f>((F16*U24*0)+(F17*V24*0)+(F18*W24*0))/100</f>
        <v>0</v>
      </c>
      <c r="G24" s="61">
        <v>18</v>
      </c>
      <c r="H24" s="115" t="s">
        <v>55</v>
      </c>
      <c r="I24" s="129" t="s">
        <v>51</v>
      </c>
      <c r="J24" s="126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61">
        <v>14</v>
      </c>
      <c r="C25" s="20"/>
      <c r="D25" s="66"/>
      <c r="E25" s="89"/>
      <c r="F25" s="87"/>
      <c r="G25" s="61">
        <v>19</v>
      </c>
      <c r="H25" s="124"/>
      <c r="I25" s="128"/>
      <c r="J25" s="127"/>
    </row>
    <row r="26" spans="1:26" ht="18" customHeight="1" thickBot="1" x14ac:dyDescent="0.3">
      <c r="A26" s="11"/>
      <c r="B26" s="61">
        <v>15</v>
      </c>
      <c r="C26" s="64"/>
      <c r="D26" s="66"/>
      <c r="E26" s="66"/>
      <c r="F26" s="107"/>
      <c r="G26" s="61">
        <v>20</v>
      </c>
      <c r="H26" s="115" t="s">
        <v>33</v>
      </c>
      <c r="I26" s="130"/>
      <c r="J26" s="98">
        <f>SUM(J22:J25)+SUM(F22:F25)</f>
        <v>0</v>
      </c>
    </row>
    <row r="27" spans="1:26" ht="18" customHeight="1" thickTop="1" x14ac:dyDescent="0.25">
      <c r="A27" s="11"/>
      <c r="B27" s="100"/>
      <c r="C27" s="142" t="s">
        <v>61</v>
      </c>
      <c r="D27" s="135"/>
      <c r="E27" s="101"/>
      <c r="F27" s="30"/>
      <c r="G27" s="108" t="s">
        <v>39</v>
      </c>
      <c r="H27" s="103" t="s">
        <v>40</v>
      </c>
      <c r="I27" s="29"/>
      <c r="J27" s="33"/>
    </row>
    <row r="28" spans="1:26" ht="18" customHeight="1" x14ac:dyDescent="0.25">
      <c r="A28" s="11"/>
      <c r="B28" s="26"/>
      <c r="C28" s="133"/>
      <c r="D28" s="136"/>
      <c r="E28" s="22"/>
      <c r="F28" s="11"/>
      <c r="G28" s="109">
        <v>21</v>
      </c>
      <c r="H28" s="113" t="s">
        <v>41</v>
      </c>
      <c r="I28" s="121"/>
      <c r="J28" s="117">
        <f>F20+J20+F26+J26</f>
        <v>0</v>
      </c>
    </row>
    <row r="29" spans="1:26" ht="18" customHeight="1" x14ac:dyDescent="0.25">
      <c r="A29" s="11"/>
      <c r="B29" s="82"/>
      <c r="C29" s="134"/>
      <c r="D29" s="137"/>
      <c r="E29" s="22"/>
      <c r="F29" s="11"/>
      <c r="G29" s="60">
        <v>22</v>
      </c>
      <c r="H29" s="114" t="s">
        <v>42</v>
      </c>
      <c r="I29" s="122">
        <f>J28-SUM('SO 12898'!K9:'SO 12898'!K57)</f>
        <v>0</v>
      </c>
      <c r="J29" s="118">
        <f>ROUND(((ROUND(I29,2)*20)*1/100),2)</f>
        <v>0</v>
      </c>
    </row>
    <row r="30" spans="1:26" ht="18" customHeight="1" x14ac:dyDescent="0.25">
      <c r="A30" s="11"/>
      <c r="B30" s="23"/>
      <c r="C30" s="124"/>
      <c r="D30" s="128"/>
      <c r="E30" s="22"/>
      <c r="F30" s="11"/>
      <c r="G30" s="61">
        <v>23</v>
      </c>
      <c r="H30" s="115" t="s">
        <v>43</v>
      </c>
      <c r="I30" s="88">
        <f>SUM('SO 12898'!K9:'SO 12898'!K57)</f>
        <v>0</v>
      </c>
      <c r="J30" s="119">
        <f>ROUND(((ROUND(I30,2)*0)/100),2)</f>
        <v>0</v>
      </c>
    </row>
    <row r="31" spans="1:26" ht="18" customHeight="1" x14ac:dyDescent="0.25">
      <c r="A31" s="11"/>
      <c r="B31" s="24"/>
      <c r="C31" s="138"/>
      <c r="D31" s="139"/>
      <c r="E31" s="22"/>
      <c r="F31" s="11"/>
      <c r="G31" s="109">
        <v>24</v>
      </c>
      <c r="H31" s="113" t="s">
        <v>44</v>
      </c>
      <c r="I31" s="112"/>
      <c r="J31" s="132">
        <f>SUM(J28:J30)</f>
        <v>0</v>
      </c>
    </row>
    <row r="32" spans="1:26" ht="18" customHeight="1" thickBot="1" x14ac:dyDescent="0.3">
      <c r="A32" s="11"/>
      <c r="B32" s="48"/>
      <c r="C32" s="116"/>
      <c r="D32" s="123"/>
      <c r="E32" s="83"/>
      <c r="F32" s="84"/>
      <c r="G32" s="60" t="s">
        <v>45</v>
      </c>
      <c r="H32" s="116"/>
      <c r="I32" s="123"/>
      <c r="J32" s="120"/>
    </row>
    <row r="33" spans="1:10" ht="18" customHeight="1" thickTop="1" x14ac:dyDescent="0.25">
      <c r="A33" s="11"/>
      <c r="B33" s="100"/>
      <c r="C33" s="101"/>
      <c r="D33" s="140" t="s">
        <v>59</v>
      </c>
      <c r="E33" s="15"/>
      <c r="F33" s="102"/>
      <c r="G33" s="110">
        <v>26</v>
      </c>
      <c r="H33" s="141" t="s">
        <v>60</v>
      </c>
      <c r="I33" s="30"/>
      <c r="J33" s="111"/>
    </row>
    <row r="34" spans="1:10" ht="18" customHeight="1" x14ac:dyDescent="0.25">
      <c r="A34" s="11"/>
      <c r="B34" s="25"/>
      <c r="C34" s="21"/>
      <c r="D34" s="14"/>
      <c r="E34" s="14"/>
      <c r="F34" s="14"/>
      <c r="G34" s="14"/>
      <c r="H34" s="14"/>
      <c r="I34" s="30"/>
      <c r="J34" s="34"/>
    </row>
    <row r="35" spans="1:10" ht="18" customHeight="1" x14ac:dyDescent="0.25">
      <c r="A35" s="11"/>
      <c r="B35" s="26"/>
      <c r="C35" s="22"/>
      <c r="D35" s="3"/>
      <c r="E35" s="3"/>
      <c r="F35" s="3"/>
      <c r="G35" s="3"/>
      <c r="H35" s="3"/>
      <c r="I35" s="11"/>
      <c r="J35" s="35"/>
    </row>
    <row r="36" spans="1:10" ht="18" customHeight="1" x14ac:dyDescent="0.25">
      <c r="A36" s="11"/>
      <c r="B36" s="26"/>
      <c r="C36" s="22"/>
      <c r="D36" s="3"/>
      <c r="E36" s="3"/>
      <c r="F36" s="3"/>
      <c r="G36" s="3"/>
      <c r="H36" s="3"/>
      <c r="I36" s="11"/>
      <c r="J36" s="35"/>
    </row>
    <row r="37" spans="1:10" ht="18" customHeight="1" x14ac:dyDescent="0.25">
      <c r="A37" s="11"/>
      <c r="B37" s="26"/>
      <c r="C37" s="22"/>
      <c r="D37" s="3"/>
      <c r="E37" s="3"/>
      <c r="F37" s="3"/>
      <c r="G37" s="3"/>
      <c r="H37" s="3"/>
      <c r="I37" s="11"/>
      <c r="J37" s="35"/>
    </row>
    <row r="38" spans="1:10" ht="18" customHeight="1" x14ac:dyDescent="0.25">
      <c r="A38" s="11"/>
      <c r="B38" s="26"/>
      <c r="C38" s="22"/>
      <c r="D38" s="3"/>
      <c r="E38" s="3"/>
      <c r="F38" s="3"/>
      <c r="G38" s="3"/>
      <c r="H38" s="3"/>
      <c r="I38" s="11"/>
      <c r="J38" s="35"/>
    </row>
    <row r="39" spans="1:10" ht="18" customHeight="1" x14ac:dyDescent="0.25">
      <c r="A39" s="11"/>
      <c r="B39" s="26"/>
      <c r="C39" s="22"/>
      <c r="D39" s="3"/>
      <c r="E39" s="3"/>
      <c r="F39" s="3"/>
      <c r="G39" s="3"/>
      <c r="H39" s="3"/>
      <c r="I39" s="11"/>
      <c r="J39" s="35"/>
    </row>
    <row r="40" spans="1:10" ht="18" customHeight="1" thickBot="1" x14ac:dyDescent="0.3">
      <c r="A40" s="11"/>
      <c r="B40" s="82"/>
      <c r="C40" s="83"/>
      <c r="D40" s="12"/>
      <c r="E40" s="12"/>
      <c r="F40" s="12"/>
      <c r="G40" s="12"/>
      <c r="H40" s="12"/>
      <c r="I40" s="84"/>
      <c r="J40" s="85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pageMargins left="0.7" right="0.7" top="0.75" bottom="0.75" header="0.3" footer="0.3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14</vt:i4>
      </vt:variant>
      <vt:variant>
        <vt:lpstr>Pomenované rozsahy</vt:lpstr>
      </vt:variant>
      <vt:variant>
        <vt:i4>8</vt:i4>
      </vt:variant>
    </vt:vector>
  </HeadingPairs>
  <TitlesOfParts>
    <vt:vector size="22" baseType="lpstr">
      <vt:lpstr>Rekapitulácia</vt:lpstr>
      <vt:lpstr>Krycí list stavby</vt:lpstr>
      <vt:lpstr>Kryci_list 12894</vt:lpstr>
      <vt:lpstr>Rekap 12894</vt:lpstr>
      <vt:lpstr>SO 12894</vt:lpstr>
      <vt:lpstr>Kryci_list 12895</vt:lpstr>
      <vt:lpstr>Rekap 12895</vt:lpstr>
      <vt:lpstr>SO 12895</vt:lpstr>
      <vt:lpstr>Kryci_list 12898</vt:lpstr>
      <vt:lpstr>Rekap 12898</vt:lpstr>
      <vt:lpstr>SO 12898</vt:lpstr>
      <vt:lpstr>Kryci_list 12902</vt:lpstr>
      <vt:lpstr>Rekap 12902</vt:lpstr>
      <vt:lpstr>SO 12902</vt:lpstr>
      <vt:lpstr>'Rekap 12894'!Názvy_tlače</vt:lpstr>
      <vt:lpstr>'Rekap 12895'!Názvy_tlače</vt:lpstr>
      <vt:lpstr>'Rekap 12898'!Názvy_tlače</vt:lpstr>
      <vt:lpstr>'Rekap 12902'!Názvy_tlače</vt:lpstr>
      <vt:lpstr>'SO 12894'!Názvy_tlače</vt:lpstr>
      <vt:lpstr>'SO 12895'!Názvy_tlače</vt:lpstr>
      <vt:lpstr>'SO 12898'!Názvy_tlače</vt:lpstr>
      <vt:lpstr>'SO 12902'!Názvy_tlače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Ján Halgaš</dc:creator>
  <cp:lastModifiedBy>Ján Halgaš</cp:lastModifiedBy>
  <dcterms:created xsi:type="dcterms:W3CDTF">2018-05-20T19:14:19Z</dcterms:created>
  <dcterms:modified xsi:type="dcterms:W3CDTF">2018-09-07T06:47:01Z</dcterms:modified>
</cp:coreProperties>
</file>